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10995" activeTab="4"/>
  </bookViews>
  <sheets>
    <sheet name="Титульный" sheetId="1" r:id="rId1"/>
    <sheet name="Раздел 1.1" sheetId="2" r:id="rId2"/>
    <sheet name="Раздел 1.2" sheetId="3" r:id="rId3"/>
    <sheet name="Раздел 2" sheetId="4" r:id="rId4"/>
    <sheet name="Расчеты" sheetId="5" r:id="rId5"/>
  </sheets>
  <definedNames>
    <definedName name="_xlnm.Print_Area" localSheetId="1">'Раздел 1.1'!$A$1:$J$109</definedName>
    <definedName name="_xlnm.Print_Area" localSheetId="4">Расчеты!$A$1:$L$163</definedName>
  </definedNames>
  <calcPr calcId="152511"/>
</workbook>
</file>

<file path=xl/calcChain.xml><?xml version="1.0" encoding="utf-8"?>
<calcChain xmlns="http://schemas.openxmlformats.org/spreadsheetml/2006/main">
  <c r="E21" i="5" l="1"/>
  <c r="F21" i="5"/>
  <c r="D21" i="5"/>
  <c r="L21" i="5"/>
  <c r="K21" i="5"/>
  <c r="F13" i="4"/>
  <c r="F11" i="4"/>
  <c r="E17" i="4"/>
  <c r="E14" i="4"/>
  <c r="G10" i="4"/>
  <c r="E13" i="4"/>
  <c r="E11" i="4"/>
  <c r="F68" i="2"/>
  <c r="F69" i="2"/>
  <c r="F70" i="2"/>
  <c r="F67" i="2"/>
  <c r="H67" i="2"/>
  <c r="H66" i="2" s="1"/>
  <c r="H36" i="2" s="1"/>
  <c r="G66" i="2"/>
  <c r="G36" i="2" s="1"/>
  <c r="J36" i="2"/>
  <c r="F71" i="2"/>
  <c r="G80" i="2"/>
  <c r="F80" i="2"/>
  <c r="G74" i="2"/>
  <c r="G71" i="2" s="1"/>
  <c r="F74" i="2"/>
  <c r="H71" i="2"/>
  <c r="G37" i="2"/>
  <c r="H37" i="2"/>
  <c r="F37" i="2"/>
  <c r="G10" i="2"/>
  <c r="H10" i="2"/>
  <c r="J68" i="5"/>
  <c r="I45" i="5"/>
  <c r="M67" i="3"/>
  <c r="L67" i="3"/>
  <c r="G38" i="3"/>
  <c r="F38" i="3"/>
  <c r="F29" i="3"/>
  <c r="G48" i="3"/>
  <c r="F48" i="3"/>
  <c r="F42" i="3"/>
  <c r="G42" i="3"/>
  <c r="F10" i="4" l="1"/>
  <c r="F58" i="2"/>
  <c r="F77" i="2"/>
  <c r="F97" i="2" l="1"/>
  <c r="F84" i="2"/>
  <c r="F86" i="2" l="1"/>
  <c r="F57" i="2" l="1"/>
  <c r="I110" i="5" l="1"/>
  <c r="H27" i="2" l="1"/>
  <c r="F78" i="2" l="1"/>
  <c r="F46" i="2"/>
  <c r="H39" i="2"/>
  <c r="F40" i="2"/>
  <c r="H80" i="2"/>
  <c r="F85" i="2"/>
  <c r="F82" i="2"/>
  <c r="F92" i="2" l="1"/>
  <c r="J71" i="2"/>
  <c r="G67" i="2"/>
  <c r="G42" i="2"/>
  <c r="F42" i="2" s="1"/>
  <c r="G39" i="2"/>
  <c r="F39" i="2" l="1"/>
  <c r="F49" i="2" l="1"/>
  <c r="I81" i="5" l="1"/>
  <c r="F41" i="2"/>
  <c r="F94" i="2" l="1"/>
  <c r="G92" i="5" l="1"/>
  <c r="F55" i="2"/>
  <c r="F45" i="2"/>
  <c r="F43" i="2"/>
  <c r="F109" i="2" l="1"/>
  <c r="I124" i="5" l="1"/>
  <c r="G47" i="2"/>
  <c r="F47" i="2" s="1"/>
  <c r="G53" i="2"/>
  <c r="G50" i="2" s="1"/>
  <c r="F56" i="2"/>
  <c r="F53" i="2" s="1"/>
  <c r="F6" i="4" l="1"/>
  <c r="G6" i="4"/>
  <c r="H6" i="4"/>
  <c r="E10" i="4"/>
  <c r="E6" i="4" s="1"/>
  <c r="G93" i="3"/>
  <c r="F93" i="3"/>
  <c r="G29" i="3"/>
  <c r="G17" i="3"/>
  <c r="F17" i="3"/>
  <c r="G16" i="3"/>
  <c r="F16" i="3"/>
  <c r="M10" i="3"/>
  <c r="L10" i="3"/>
  <c r="S10" i="3"/>
  <c r="R10" i="3"/>
  <c r="J10" i="3"/>
  <c r="I10" i="3"/>
  <c r="F10" i="3" s="1"/>
  <c r="J66" i="2"/>
  <c r="J14" i="2"/>
  <c r="J10" i="2" s="1"/>
  <c r="G14" i="2"/>
  <c r="F29" i="2"/>
  <c r="F27" i="2" s="1"/>
  <c r="J72" i="5"/>
  <c r="J70" i="5"/>
  <c r="J64" i="5"/>
  <c r="I43" i="5"/>
  <c r="I42" i="5"/>
  <c r="I41" i="5"/>
  <c r="I40" i="5"/>
  <c r="G75" i="3"/>
  <c r="F17" i="2"/>
  <c r="F16" i="2"/>
  <c r="F15" i="2"/>
  <c r="J75" i="3"/>
  <c r="J72" i="3" s="1"/>
  <c r="J67" i="3" s="1"/>
  <c r="I75" i="3"/>
  <c r="I72" i="3" s="1"/>
  <c r="I67" i="3" s="1"/>
  <c r="F75" i="3"/>
  <c r="G60" i="2"/>
  <c r="F60" i="2"/>
  <c r="F96" i="2"/>
  <c r="F93" i="2"/>
  <c r="F90" i="2"/>
  <c r="F87" i="2"/>
  <c r="F81" i="2"/>
  <c r="F75" i="2"/>
  <c r="F72" i="2"/>
  <c r="F51" i="2"/>
  <c r="F50" i="2" s="1"/>
  <c r="I46" i="5" l="1"/>
  <c r="G10" i="3"/>
  <c r="F66" i="2"/>
  <c r="F36" i="2" s="1"/>
  <c r="F14" i="2"/>
  <c r="F10" i="2" s="1"/>
  <c r="G72" i="3"/>
  <c r="G67" i="3" s="1"/>
  <c r="F72" i="3"/>
  <c r="F67" i="3" s="1"/>
  <c r="F9" i="2"/>
</calcChain>
</file>

<file path=xl/sharedStrings.xml><?xml version="1.0" encoding="utf-8"?>
<sst xmlns="http://schemas.openxmlformats.org/spreadsheetml/2006/main" count="983" uniqueCount="305">
  <si>
    <t>Наименование показателя</t>
  </si>
  <si>
    <t>Код строки</t>
  </si>
  <si>
    <t xml:space="preserve">Код по бюджетной классификации РФ </t>
  </si>
  <si>
    <t>Объем финансового обеспечения, руб.(с точностью до двух знаков после запятой</t>
  </si>
  <si>
    <t>-0,00)</t>
  </si>
  <si>
    <t>всего</t>
  </si>
  <si>
    <t>в том числе</t>
  </si>
  <si>
    <t>субсидия на финансовое обеспечение выполнения муниципального задания</t>
  </si>
  <si>
    <t>субсидии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</si>
  <si>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</si>
  <si>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от оказания услуг (выполнения работ) на платной основе и от иной приносящей доход деятельности</t>
  </si>
  <si>
    <t>КФСР</t>
  </si>
  <si>
    <t>Аналитическая группа подвида доходов/КВР</t>
  </si>
  <si>
    <t>КОСГУ, Доп ЭК</t>
  </si>
  <si>
    <t>Остаток средств на начало текущего финансового года</t>
  </si>
  <si>
    <t>Доходы, всего</t>
  </si>
  <si>
    <t>х</t>
  </si>
  <si>
    <t>в т.ч. Доходы от собственности, всего</t>
  </si>
  <si>
    <t xml:space="preserve">в т.ч. </t>
  </si>
  <si>
    <t>Доходы от оказания услуг, работ, компенсации затрат учреждений, всего</t>
  </si>
  <si>
    <t>доходы от  компенсации затрат</t>
  </si>
  <si>
    <t>доходы по условным арендным платежам</t>
  </si>
  <si>
    <t>доходы от возврата дебиторской задолженности прошлых лет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</si>
  <si>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</si>
  <si>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</si>
  <si>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</si>
  <si>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</si>
  <si>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Доходы от операций с активами , всего</t>
  </si>
  <si>
    <t>прочие поступления, всего</t>
  </si>
  <si>
    <t>в т.ч. увеличение остатков денежных средств за счет возврата дебиторской задолженности прошлых лет</t>
  </si>
  <si>
    <t>Выплаты по расходам, всего</t>
  </si>
  <si>
    <t>Выплаты персоналу, всего</t>
  </si>
  <si>
    <t>из них</t>
  </si>
  <si>
    <t>Оплата труда, в т.ч.</t>
  </si>
  <si>
    <t>заработная плата</t>
  </si>
  <si>
    <t>социальные пособия и компенсации персоналу в денежной форме</t>
  </si>
  <si>
    <t>Прочие выплаты персоналу, в т.ч. компенсационного характера</t>
  </si>
  <si>
    <t>прочие выплаты персоналу, в т.ч. компенсационного характера</t>
  </si>
  <si>
    <t>транспортные услуги</t>
  </si>
  <si>
    <t>прочие работы, услуги</t>
  </si>
  <si>
    <t>Взносы по обязательному социальному страхованию на выплаты по оплате труда работникам и иные выплаты работникам учреждений, всего</t>
  </si>
  <si>
    <t>Социальные и иные выплаты населению</t>
  </si>
  <si>
    <t>Социальные выплаты гражданам, кроме публичных нормативных обязательств</t>
  </si>
  <si>
    <t>из них пособия, компенсации и социальные выплаты гражданам, кроме публичных нормативных обязательств</t>
  </si>
  <si>
    <t>Уплата налогов, сборов и иных платежей, всего</t>
  </si>
  <si>
    <t>из них налог на имущество организаций и земельный налог</t>
  </si>
  <si>
    <t>иные налоги, (включаемые в состав расходов) в бюджеты бюджетной системы РФ, а так же государственная пошлина</t>
  </si>
  <si>
    <t>уплата штрафов (вт.ч.административных), пеней , иных платежей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</si>
  <si>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</si>
  <si>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</si>
  <si>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</si>
  <si>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-другие экономические санкции</t>
  </si>
  <si>
    <t>Прочие расходы (кроме расходов на закупку товаров, работ и услуг)</t>
  </si>
  <si>
    <t>исполнение судебных актов РФ и мировых соглашений по возмещению вреда, причиненного в результате деятельности учреждения</t>
  </si>
  <si>
    <t>другие экономические санкции</t>
  </si>
  <si>
    <t>иные выплаты текущего характера организациям</t>
  </si>
  <si>
    <t>Прочая закупка товаров, работ и услуг , всего</t>
  </si>
  <si>
    <t>Прочие  работы, услуги</t>
  </si>
  <si>
    <t>Расходы на закупку товаров, работ и услуг, всего</t>
  </si>
  <si>
    <t>Закупка товаров, работ и услуг в целях капитального ремонта муниципального имущества</t>
  </si>
  <si>
    <t>Капитальный ремонт</t>
  </si>
  <si>
    <t>Прочие работы, услуги</t>
  </si>
  <si>
    <t>Услуги, работы для целей капвложений</t>
  </si>
  <si>
    <t>Услуги связи</t>
  </si>
  <si>
    <t>Транспортные услуги</t>
  </si>
  <si>
    <t>Оплата коммунальных услуг, в т.ч.</t>
  </si>
  <si>
    <t>Электроэнергия</t>
  </si>
  <si>
    <t>Теплоэнергия</t>
  </si>
  <si>
    <t xml:space="preserve">Прочие расходы по статье 223 </t>
  </si>
  <si>
    <t>Оплата потребления  газа</t>
  </si>
  <si>
    <t xml:space="preserve">Все виды котельно-печного топлива </t>
  </si>
  <si>
    <t>223/008</t>
  </si>
  <si>
    <t>Работы, услуги по содержанию имущества, в т.ч.</t>
  </si>
  <si>
    <t>Содержание помещений в чистоте</t>
  </si>
  <si>
    <t>Текущий ремонт зданий</t>
  </si>
  <si>
    <t>прочие расходы по статье 225</t>
  </si>
  <si>
    <t>текущий ремонт оборудования</t>
  </si>
  <si>
    <t>Страхование</t>
  </si>
  <si>
    <t>Приобретение оборудования .</t>
  </si>
  <si>
    <t>Прочие расходы (кроме расходов на мягкий инвентарь и обмундирование , капитальное строительство )</t>
  </si>
  <si>
    <t>Капитальное строительство</t>
  </si>
  <si>
    <t>Приобретение бесплатных учебников (для общеобразовательных школ)</t>
  </si>
  <si>
    <t>Увеличение стоимости лекарственных препаратов и материалов, используемых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</si>
  <si>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</si>
  <si>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</si>
  <si>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</si>
  <si>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</si>
  <si>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</si>
  <si>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Увеличение стоимости прав пользования</t>
  </si>
  <si>
    <t>увеличение стоимости неисключительных прав на результаты интеллектуальной деятельности с определенным сроком полезного пользования</t>
  </si>
  <si>
    <t>Капитальные вложения в объекты муниципальной собственности, всего</t>
  </si>
  <si>
    <t>строительство (реконструкция) объектов недвижимого имущества муниципальными учреждениями</t>
  </si>
  <si>
    <t>Прочие выплаты, всего</t>
  </si>
  <si>
    <t>из них возврат в бюджет средств субсидии</t>
  </si>
  <si>
    <t>1-й год планового периода</t>
  </si>
  <si>
    <t>2-й год планового периода</t>
  </si>
  <si>
    <t>за пределами планового периода</t>
  </si>
  <si>
    <t>доходы от компенсации затрат</t>
  </si>
  <si>
    <t>доходы по арендным платежам</t>
  </si>
  <si>
    <t xml:space="preserve"> целевые субсидии</t>
  </si>
  <si>
    <t>изих налог на имущество организаций и земельный налог</t>
  </si>
  <si>
    <t xml:space="preserve">Приобретение </t>
  </si>
  <si>
    <t>Увеличение стоимости горюче- смазочных материалов</t>
  </si>
  <si>
    <t>№ п/п</t>
  </si>
  <si>
    <t>Коды строк</t>
  </si>
  <si>
    <t>Год начала закупки</t>
  </si>
  <si>
    <t>Сумма</t>
  </si>
  <si>
    <t>Выплаты на закупку товаров, работ, услуг, всего(2)</t>
  </si>
  <si>
    <t>в т.ч. по контрактам (договорам), заключенным до начала текущего финансового года без применения норм ФЗ от 04.04.2013 № 44-ФЗ и ФЗ от 18.07.2011г. № 223-ФЗ (3)</t>
  </si>
  <si>
    <t>по контрактам (договорам), планируемым к заключению в соответствующем финансовом году без применения  норм № 44-ФЗ и № 223-ФЗ (3)</t>
  </si>
  <si>
    <t>по контрактам (договорам),  заключенным до начала текущего финансового года с учетом требований норм № 44-ФЗ и № 223-ФЗ (4)</t>
  </si>
  <si>
    <t>по контрактам (договорам),  планируемым к заключению в соответствующем финансовом году с учетом требований норм № 44-ФЗ и № 223-ФЗ (4)</t>
  </si>
  <si>
    <t>за счет субсидий предоставляемых на финансовое обеспечение выполнения муниципального задания, в т.ч.</t>
  </si>
  <si>
    <t>1.4.1.1</t>
  </si>
  <si>
    <t>в соответствии с Федеральным законом № 44-ФЗ</t>
  </si>
  <si>
    <t>за счет субсидий  предоставляемых в соответствии с абзацем вторым пункта 1 статьи 78.1 Бюджетного кодекса Российской Федерации</t>
  </si>
  <si>
    <t>1.4.2.1</t>
  </si>
  <si>
    <t>за счет субсидий, предоставляемых на осуществление капитальных вложений (5)</t>
  </si>
  <si>
    <t>1.4.3.1</t>
  </si>
  <si>
    <t>за счет прочих источников финансового обеспечения</t>
  </si>
  <si>
    <t>1.4.4.1</t>
  </si>
  <si>
    <t>1.4.4.2</t>
  </si>
  <si>
    <t>в соответствии с Федеральным законом № 223-ФЗ</t>
  </si>
  <si>
    <t>Итого по контрактам, планируемым к заключению в соответствующем финансовом году в соответствии с Федеральным законом № 44-ФЗ по соответствующему году закупки (6)</t>
  </si>
  <si>
    <t>в том числе по году начала закупки</t>
  </si>
  <si>
    <t>Итого по договорам, планируемым к заключению в соответствующем финансовом году в соответствии с Федеральным законом № 223-ФЗ по соответствующему году закупки</t>
  </si>
  <si>
    <t>Раздел II. Сведения по выплатам
на закупку товаров, работ, услуг  (1)</t>
  </si>
  <si>
    <t>(1) В разделе 2 «Сведения по выплатам на закупку товаров, работ, услуг» Плана детализируются показатели выплат на закупку товаров, работ, услуг отраженные в строке 2600 Раздела 1 «Поступления и выплаты» Плана</t>
  </si>
  <si>
    <t>(2) Плановые показатели выплат на закупку товаров, работ, услуг по строке 26000 Раздела 2 «Сведения по выплатам на закупку товаров, работ, услуг Плана распределяются на выплаты по контрактам (договорам) 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 26300) и планируемым к заключению в соответствующем финансовом году (строка 26400) и должны соответствовать показателям соответствующих граф в строке 2600 Раздела 1 «Поступления и выплаты» Плана</t>
  </si>
  <si>
    <t>(3) Указывается сумма договоров контрактов о закупках товаров , работ, услуг, заключенных без учета требований 44-ФЗ и 223-ФЗ, в случаях предусмотренных указанными федеральными законами</t>
  </si>
  <si>
    <t>(4) Указывается сумма закупок товаров , работ, услуг, осуществляемым в соответствии с 44-ФЗ и 223-ФЗ</t>
  </si>
  <si>
    <t>(5) Указывается сумма закупок товаров , работ, услуг, осуществляемым в соответствии с 44-ФЗ</t>
  </si>
  <si>
    <t>(6)Плановые показатели выплат на закупку товаров, работ, услуг по строке 26500 должны быть не менее суммы показателей строк 26410, 26420, 26430, 26450 по соответствующей графе.</t>
  </si>
  <si>
    <t>Исполнитель</t>
  </si>
  <si>
    <t>должность</t>
  </si>
  <si>
    <t>фамилия, инициалы</t>
  </si>
  <si>
    <t>телефон</t>
  </si>
  <si>
    <t>Приложение</t>
  </si>
  <si>
    <t>к Порядку составления  и утверждения</t>
  </si>
  <si>
    <t>плана финансово-хозяйственной деятельности</t>
  </si>
  <si>
    <t>муниципальных учреждений Пильнинского</t>
  </si>
  <si>
    <t>муниципального района</t>
  </si>
  <si>
    <t xml:space="preserve">от                                                 2019 года №  </t>
  </si>
  <si>
    <t>коды</t>
  </si>
  <si>
    <t>Главный распорядитель</t>
  </si>
  <si>
    <t>Учреждение</t>
  </si>
  <si>
    <t>единица измерения: руб</t>
  </si>
  <si>
    <t>УТВЕРЖДАЮ</t>
  </si>
  <si>
    <t>(руководитель учреждения)</t>
  </si>
  <si>
    <t xml:space="preserve">         (наименование учреждения)</t>
  </si>
  <si>
    <t>(подпись)           (расшифровка подписи)</t>
  </si>
  <si>
    <t>Дата</t>
  </si>
  <si>
    <t>по сводному реестру</t>
  </si>
  <si>
    <t>глава по БК</t>
  </si>
  <si>
    <t>ИНН</t>
  </si>
  <si>
    <t>КПП</t>
  </si>
  <si>
    <t>по ОКЕИ</t>
  </si>
  <si>
    <t>бюджетных средств</t>
  </si>
  <si>
    <t>Управление образования, молодежной политики и спорта</t>
  </si>
  <si>
    <t>Муниципальное образовательное учреждение Бортсурманская средняя школа</t>
  </si>
  <si>
    <t>Обоснования (расчеты) плановых поступлений и выплат</t>
  </si>
  <si>
    <t>1.1 Расчет доходов от собственности</t>
  </si>
  <si>
    <t>Наименование объекта</t>
  </si>
  <si>
    <t>плата (тариф) арендной платы за единицу площади, руб</t>
  </si>
  <si>
    <t>планируемый объем предоставления имущества в аренду ( в натуральных показателях)</t>
  </si>
  <si>
    <t xml:space="preserve"> объем планируемых поступлений, руб</t>
  </si>
  <si>
    <t>на текущий фин год</t>
  </si>
  <si>
    <t>на 1-й год план периода</t>
  </si>
  <si>
    <t>на 2-й год план периода</t>
  </si>
  <si>
    <t>Недвижимое имущество, всего</t>
  </si>
  <si>
    <t>Помещения нежилые, кв.м</t>
  </si>
  <si>
    <t>Движимое имущество, всего</t>
  </si>
  <si>
    <t>Итого</t>
  </si>
  <si>
    <t>Наименование услуг</t>
  </si>
  <si>
    <t>Цена (тариф) за единицу услуги</t>
  </si>
  <si>
    <t>Объем оказания</t>
  </si>
  <si>
    <t>РАСЧЕТЫ (ОБОСНОВАНИЯ)</t>
  </si>
  <si>
    <t>к плану финансово-хозяйственной деятельности</t>
  </si>
  <si>
    <t xml:space="preserve">муниципального учреждения по расходам </t>
  </si>
  <si>
    <t>1. Расчеты (обоснования) выплат персоналу (строка 2100)</t>
  </si>
  <si>
    <t>Код видов расходов ________________________________________________________</t>
  </si>
  <si>
    <t>Источник финансового обеспечения __________________________________________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</si>
  <si>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</si>
  <si>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</si>
  <si>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</si>
  <si>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r>
      <t>Фонд оплаты труда в год, руб. (</t>
    </r>
    <r>
      <rPr>
        <sz val="10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12)</t>
    </r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</si>
  <si>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</si>
  <si>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</si>
  <si>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</si>
  <si>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</si>
  <si>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</si>
  <si>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x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</si>
  <si>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</si>
  <si>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</si>
  <si>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</si>
  <si>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</si>
  <si>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r>
      <t>Сумма, руб. (</t>
    </r>
    <r>
      <rPr>
        <sz val="11"/>
        <rFont val="Times New Roman"/>
        <family val="1"/>
        <charset val="204"/>
      </rPr>
      <t>гр. 3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4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5</t>
    </r>
    <r>
      <rPr>
        <sz val="11"/>
        <color theme="1"/>
        <rFont val="Times New Roman"/>
        <family val="1"/>
        <charset val="204"/>
      </rPr>
      <t>)</t>
    </r>
  </si>
  <si>
    <t>N п/п</t>
  </si>
  <si>
    <t>Наименование государственного внебюджетного фонда</t>
  </si>
  <si>
    <t>Размер базы для начисления страховых взносов, руб.</t>
  </si>
  <si>
    <t>Страховые взносы в Пенсионный фонд Российской Федерации, всего</t>
  </si>
  <si>
    <t>1.1.</t>
  </si>
  <si>
    <t>по ставке 22,0%</t>
  </si>
  <si>
    <t>1.2.</t>
  </si>
  <si>
    <t>по ставке 10,0%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</si>
  <si>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</si>
  <si>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</si>
  <si>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</si>
  <si>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</si>
  <si>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обязательное социальное страхование от несчастных случаев на производстве и профессиональных заболеваний по ставке 0,2%</t>
  </si>
  <si>
    <t>2.3.</t>
  </si>
  <si>
    <t>обязательное социальное страхование от несчастных случаев на производстве и профессиональных заболеваний по ставке 0,_% *</t>
  </si>
  <si>
    <t>Страховые взносы в Федеральный фонд обязательного медицинского страхования, всего (по ставке 5,1%)</t>
  </si>
  <si>
    <t>Размер одной выплаты, руб.</t>
  </si>
  <si>
    <t>Количество выплат в год</t>
  </si>
  <si>
    <r>
      <t>Общая сумма выплат, руб. (</t>
    </r>
    <r>
      <rPr>
        <sz val="11"/>
        <rFont val="Times New Roman"/>
        <family val="1"/>
        <charset val="204"/>
      </rPr>
      <t>гр. 3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4</t>
    </r>
    <r>
      <rPr>
        <sz val="11"/>
        <color theme="1"/>
        <rFont val="Times New Roman"/>
        <family val="1"/>
        <charset val="204"/>
      </rPr>
      <t>)</t>
    </r>
  </si>
  <si>
    <t>Налоговая база, руб.</t>
  </si>
  <si>
    <t>Ставка налога, %</t>
  </si>
  <si>
    <t xml:space="preserve">Сумма исчисленного налога, подлежащего уплате, руб. </t>
  </si>
  <si>
    <t>20___г</t>
  </si>
  <si>
    <t>6. Расчет (обоснование) расходов на закупку товаров, работ, услуг (стр 2600)</t>
  </si>
  <si>
    <r>
      <t xml:space="preserve">         </t>
    </r>
    <r>
      <rPr>
        <sz val="8"/>
        <color theme="1"/>
        <rFont val="Times New Roman"/>
        <family val="1"/>
        <charset val="204"/>
      </rPr>
      <t>6.1. Расчет (обоснование) расходов на оплату услуг связи</t>
    </r>
  </si>
  <si>
    <t>Количество номеров</t>
  </si>
  <si>
    <t>Количество платежей в год</t>
  </si>
  <si>
    <t>Стоимость за единицу, руб.</t>
  </si>
  <si>
    <r>
      <t>Сумма, руб. (</t>
    </r>
    <r>
      <rPr>
        <sz val="8"/>
        <rFont val="Times New Roman"/>
        <family val="1"/>
        <charset val="204"/>
      </rPr>
      <t>гр. 3</t>
    </r>
    <r>
      <rPr>
        <sz val="8"/>
        <color theme="1"/>
        <rFont val="Times New Roman"/>
        <family val="1"/>
        <charset val="204"/>
      </rPr>
      <t xml:space="preserve"> x </t>
    </r>
    <r>
      <rPr>
        <sz val="8"/>
        <rFont val="Times New Roman"/>
        <family val="1"/>
        <charset val="204"/>
      </rPr>
      <t>гр. 4</t>
    </r>
    <r>
      <rPr>
        <sz val="8"/>
        <color theme="1"/>
        <rFont val="Times New Roman"/>
        <family val="1"/>
        <charset val="204"/>
      </rPr>
      <t xml:space="preserve"> x </t>
    </r>
    <r>
      <rPr>
        <sz val="8"/>
        <rFont val="Times New Roman"/>
        <family val="1"/>
        <charset val="204"/>
      </rPr>
      <t>гр. 5</t>
    </r>
    <r>
      <rPr>
        <sz val="8"/>
        <color theme="1"/>
        <rFont val="Times New Roman"/>
        <family val="1"/>
        <charset val="204"/>
      </rPr>
      <t>)</t>
    </r>
  </si>
  <si>
    <t xml:space="preserve">  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</si>
  <si>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</si>
  <si>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</si>
  <si>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r>
      <t>Сумма, руб. (</t>
    </r>
    <r>
      <rPr>
        <sz val="11"/>
        <rFont val="Times New Roman"/>
        <family val="1"/>
        <charset val="204"/>
      </rPr>
      <t>гр. 3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4</t>
    </r>
    <r>
      <rPr>
        <sz val="11"/>
        <color theme="1"/>
        <rFont val="Times New Roman"/>
        <family val="1"/>
        <charset val="204"/>
      </rPr>
      <t>)</t>
    </r>
  </si>
  <si>
    <t xml:space="preserve">  6.3. Расчет (обоснование) расходов на оплату коммунальных услуг</t>
  </si>
  <si>
    <t>Размер потребления ресурсов</t>
  </si>
  <si>
    <t>Тариф (с учетом НДС), руб.</t>
  </si>
  <si>
    <t>Индексация, %</t>
  </si>
  <si>
    <r>
      <t>Сумма, руб. (</t>
    </r>
    <r>
      <rPr>
        <sz val="11"/>
        <rFont val="Times New Roman"/>
        <family val="1"/>
        <charset val="204"/>
      </rPr>
      <t>гр. 4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5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6</t>
    </r>
    <r>
      <rPr>
        <sz val="11"/>
        <color theme="1"/>
        <rFont val="Times New Roman"/>
        <family val="1"/>
        <charset val="204"/>
      </rPr>
      <t>)</t>
    </r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</si>
  <si>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</si>
  <si>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</si>
  <si>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</si>
  <si>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</si>
  <si>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 xml:space="preserve">     </t>
  </si>
  <si>
    <t xml:space="preserve">   6.5. Расчет (обоснование) расходов на оплату работ, услуг</t>
  </si>
  <si>
    <t xml:space="preserve">                          по содержанию имущества</t>
  </si>
  <si>
    <t>Объект</t>
  </si>
  <si>
    <t>Количество работ (услуг)</t>
  </si>
  <si>
    <t>Стоимость работ (услуг), руб.</t>
  </si>
  <si>
    <t xml:space="preserve">  6.6. Расчет (обоснование) расходов на оплату прочих работ, услуг</t>
  </si>
  <si>
    <t>Количество договоров</t>
  </si>
  <si>
    <t>Стоимость услуги, руб.</t>
  </si>
  <si>
    <t>Средняя стоимость, руб.</t>
  </si>
  <si>
    <r>
      <t>Сумма, руб. (</t>
    </r>
    <r>
      <rPr>
        <sz val="11"/>
        <rFont val="Times New Roman"/>
        <family val="1"/>
        <charset val="204"/>
      </rPr>
      <t>гр. 2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rFont val="Times New Roman"/>
        <family val="1"/>
        <charset val="204"/>
      </rPr>
      <t>гр. 3</t>
    </r>
    <r>
      <rPr>
        <sz val="11"/>
        <color theme="1"/>
        <rFont val="Times New Roman"/>
        <family val="1"/>
        <charset val="204"/>
      </rPr>
      <t>)</t>
    </r>
  </si>
  <si>
    <t>1.3. Расчеты (обоснования) страховых взносов на обязательное страхование в Пенсионный фонд Российской Федерации, в Фон социального страхования РФ, в Федеральный  фонд обязательного медицинского страхования</t>
  </si>
  <si>
    <t>2. Расчеты (обоснования) расходов на социальные и иные выплаты населению (стр 2200)</t>
  </si>
  <si>
    <t>1.1.2 Расчет доходов от иной приносящей доход деятельности</t>
  </si>
  <si>
    <t>1.1.1 Расчет доходов в виде арендной либо иной платы за передачу в безвозмездное пользование муниципального имущества</t>
  </si>
  <si>
    <t>3. Расчет (обоснование) расходов на уплату налогов, сборов и иных платежей (стр 2300)</t>
  </si>
  <si>
    <t>4. Расчет (обоснование) прочих расходов (кроме расходов на закупку товаров, работ, услуг) (стр2500)</t>
  </si>
  <si>
    <t xml:space="preserve"> 6.7. Расчет (обоснование) расходов на приобретение основных   средств, материальных запасов</t>
  </si>
  <si>
    <t>Директор</t>
  </si>
  <si>
    <t>МОУ Бортсурманская СОШ</t>
  </si>
  <si>
    <t>Кабаев А.В.</t>
  </si>
  <si>
    <t>Размер базы  страховых взносов, руб.</t>
  </si>
  <si>
    <t>Код видов расходов 119________________________________________________</t>
  </si>
  <si>
    <t>налог на имущество</t>
  </si>
  <si>
    <t>директор</t>
  </si>
  <si>
    <t>зам директора по УВР</t>
  </si>
  <si>
    <t>глпвный бухгалтер</t>
  </si>
  <si>
    <t>зам директора по дошк.гр</t>
  </si>
  <si>
    <t>прочий персонал</t>
  </si>
  <si>
    <t>Код видов расходов 111 ________________________________________________________</t>
  </si>
  <si>
    <t>услуги связи</t>
  </si>
  <si>
    <t>электроснабжение</t>
  </si>
  <si>
    <t>водоснабжение</t>
  </si>
  <si>
    <t>газоснабжение</t>
  </si>
  <si>
    <t>дератизация</t>
  </si>
  <si>
    <t>техобслуживание</t>
  </si>
  <si>
    <t>сопровождение прогр 1с.,астрал</t>
  </si>
  <si>
    <t>канцтовары</t>
  </si>
  <si>
    <t>продукты питания</t>
  </si>
  <si>
    <t>2020г</t>
  </si>
  <si>
    <t>ГСМ</t>
  </si>
  <si>
    <t>Код видов расходов 112</t>
  </si>
  <si>
    <t>запчасти</t>
  </si>
  <si>
    <t>Увеличение стоимости строительных материалов</t>
  </si>
  <si>
    <t>основные средства</t>
  </si>
  <si>
    <t>педработники</t>
  </si>
  <si>
    <t>хозтовары</t>
  </si>
  <si>
    <t>обслуживание сайта</t>
  </si>
  <si>
    <t>вывоз мусора</t>
  </si>
  <si>
    <t>услуги охраны</t>
  </si>
  <si>
    <t>рниц</t>
  </si>
  <si>
    <t>аттестация</t>
  </si>
  <si>
    <t>учебники</t>
  </si>
  <si>
    <t>страховка</t>
  </si>
  <si>
    <t>План финансово-хозяйственной деятельности на 2021год</t>
  </si>
  <si>
    <t>и на плановый период 2022и 2023годов</t>
  </si>
  <si>
    <t>Раздел I. Поступления и выплаты  на 2021г</t>
  </si>
  <si>
    <t>от «11»января 2021г.</t>
  </si>
  <si>
    <t>11.01.2021г</t>
  </si>
  <si>
    <t>на  2021 текущий финансовый год</t>
  </si>
  <si>
    <t>на  2022_текущий финансовый год</t>
  </si>
  <si>
    <t>на  2023_г текущий финансовый год</t>
  </si>
  <si>
    <t>Раздел I. Поступления и выплаты  на плановый период 2022г и 2023г</t>
  </si>
  <si>
    <t xml:space="preserve">            1.1. Расчеты (обоснования) расходов на оплату труда на 2021 г</t>
  </si>
  <si>
    <t xml:space="preserve"> 1.2. Расчеты (обоснования) выплат персоналу при направлении     в служебные командировки на 2021(текущий финансовый год)</t>
  </si>
  <si>
    <t>на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</si>
</sst>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/>
    <xf numFmtId="0" fontId="9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0" fillId="0" borderId="2" xfId="0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5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4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justify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" xfId="0" applyFont="1" applyBorder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opLeftCell="A4" zoomScale="93" zoomScaleNormal="93" workbookViewId="0">
      <selection activeCell="I31" sqref="I31"/>
    </sheetView>
  </sheetViews>
  <sheetFormatPr defaultRowHeight="15" x14ac:dyDescent="0.25"/>
  <cols>
    <col min="3" max="3" width="10.28515625" customWidth="1"/>
    <col min="14" max="14" width="11.85546875" customWidth="1"/>
    <col min="15" max="15" width="6.42578125" customWidth="1"/>
  </cols>
  <sheetData>
    <row r="1" spans="11:14" x14ac:dyDescent="0.25">
      <c r="K1" s="24" t="s">
        <v>137</v>
      </c>
    </row>
    <row r="2" spans="11:14" x14ac:dyDescent="0.25">
      <c r="K2" s="24" t="s">
        <v>138</v>
      </c>
    </row>
    <row r="3" spans="11:14" x14ac:dyDescent="0.25">
      <c r="K3" s="24" t="s">
        <v>139</v>
      </c>
    </row>
    <row r="4" spans="11:14" x14ac:dyDescent="0.25">
      <c r="K4" s="24" t="s">
        <v>140</v>
      </c>
    </row>
    <row r="5" spans="11:14" x14ac:dyDescent="0.25">
      <c r="K5" s="24" t="s">
        <v>141</v>
      </c>
    </row>
    <row r="6" spans="11:14" x14ac:dyDescent="0.25">
      <c r="K6" s="24" t="s">
        <v>142</v>
      </c>
    </row>
    <row r="7" spans="11:14" ht="6.75" customHeight="1" x14ac:dyDescent="0.25"/>
    <row r="8" spans="11:14" x14ac:dyDescent="0.25">
      <c r="K8" s="19" t="s">
        <v>147</v>
      </c>
    </row>
    <row r="9" spans="11:14" x14ac:dyDescent="0.25">
      <c r="K9" s="22"/>
      <c r="L9" s="26"/>
      <c r="M9" s="26" t="s">
        <v>257</v>
      </c>
      <c r="N9" s="26"/>
    </row>
    <row r="10" spans="11:14" x14ac:dyDescent="0.25">
      <c r="K10" s="87" t="s">
        <v>148</v>
      </c>
      <c r="L10" s="87"/>
      <c r="M10" s="87"/>
      <c r="N10" s="87"/>
    </row>
    <row r="11" spans="11:14" x14ac:dyDescent="0.25">
      <c r="K11" s="27"/>
      <c r="L11" s="26" t="s">
        <v>258</v>
      </c>
      <c r="M11" s="26"/>
      <c r="N11" s="26"/>
    </row>
    <row r="12" spans="11:14" x14ac:dyDescent="0.25">
      <c r="K12" s="87" t="s">
        <v>149</v>
      </c>
      <c r="L12" s="87"/>
      <c r="M12" s="87"/>
      <c r="N12" s="87"/>
    </row>
    <row r="13" spans="11:14" x14ac:dyDescent="0.25">
      <c r="K13" s="27"/>
      <c r="L13" s="26"/>
      <c r="M13" s="26" t="s">
        <v>259</v>
      </c>
      <c r="N13" s="26"/>
    </row>
    <row r="14" spans="11:14" ht="12" customHeight="1" x14ac:dyDescent="0.25">
      <c r="K14" s="88" t="s">
        <v>150</v>
      </c>
      <c r="L14" s="88"/>
      <c r="M14" s="88"/>
      <c r="N14" s="88"/>
    </row>
    <row r="15" spans="11:14" ht="19.5" customHeight="1" x14ac:dyDescent="0.25">
      <c r="K15" s="27"/>
      <c r="L15" s="26"/>
      <c r="M15" s="26"/>
      <c r="N15" s="26"/>
    </row>
    <row r="17" spans="2:14" x14ac:dyDescent="0.25">
      <c r="H17" s="25" t="s">
        <v>293</v>
      </c>
    </row>
    <row r="18" spans="2:14" x14ac:dyDescent="0.25">
      <c r="H18" s="25" t="s">
        <v>294</v>
      </c>
    </row>
    <row r="19" spans="2:14" x14ac:dyDescent="0.25">
      <c r="G19" s="33"/>
      <c r="H19" s="33" t="s">
        <v>296</v>
      </c>
      <c r="I19" s="34"/>
    </row>
    <row r="20" spans="2:14" x14ac:dyDescent="0.25">
      <c r="N20" s="28" t="s">
        <v>143</v>
      </c>
    </row>
    <row r="21" spans="2:14" x14ac:dyDescent="0.25">
      <c r="M21" s="30" t="s">
        <v>151</v>
      </c>
      <c r="N21" s="35" t="s">
        <v>297</v>
      </c>
    </row>
    <row r="22" spans="2:14" x14ac:dyDescent="0.25">
      <c r="B22" s="29" t="s">
        <v>144</v>
      </c>
      <c r="M22" s="30" t="s">
        <v>152</v>
      </c>
      <c r="N22" s="28"/>
    </row>
    <row r="23" spans="2:14" x14ac:dyDescent="0.25">
      <c r="B23" s="29" t="s">
        <v>157</v>
      </c>
      <c r="D23" s="32" t="s">
        <v>158</v>
      </c>
      <c r="E23" s="26"/>
      <c r="F23" s="26"/>
      <c r="G23" s="26"/>
      <c r="H23" s="26"/>
      <c r="I23" s="26"/>
      <c r="J23" s="26"/>
      <c r="M23" s="30" t="s">
        <v>153</v>
      </c>
      <c r="N23" s="28"/>
    </row>
    <row r="24" spans="2:14" x14ac:dyDescent="0.25">
      <c r="M24" s="30" t="s">
        <v>152</v>
      </c>
      <c r="N24" s="28"/>
    </row>
    <row r="25" spans="2:14" x14ac:dyDescent="0.25">
      <c r="M25" s="30" t="s">
        <v>154</v>
      </c>
      <c r="N25" s="28">
        <v>5226012529</v>
      </c>
    </row>
    <row r="26" spans="2:14" x14ac:dyDescent="0.25">
      <c r="B26" s="29" t="s">
        <v>145</v>
      </c>
      <c r="D26" s="36" t="s">
        <v>159</v>
      </c>
      <c r="E26" s="36"/>
      <c r="F26" s="36"/>
      <c r="G26" s="36"/>
      <c r="H26" s="36"/>
      <c r="I26" s="36"/>
      <c r="J26" s="36"/>
      <c r="K26" s="37"/>
      <c r="M26" s="30" t="s">
        <v>155</v>
      </c>
      <c r="N26" s="28">
        <v>522601001</v>
      </c>
    </row>
    <row r="27" spans="2:14" x14ac:dyDescent="0.25">
      <c r="M27" s="30" t="s">
        <v>156</v>
      </c>
      <c r="N27" s="28">
        <v>383</v>
      </c>
    </row>
    <row r="28" spans="2:14" x14ac:dyDescent="0.25">
      <c r="B28" s="29" t="s">
        <v>146</v>
      </c>
    </row>
  </sheetData>
  <mergeCells count="3">
    <mergeCell ref="K10:N10"/>
    <mergeCell ref="K12:N12"/>
    <mergeCell ref="K14:N14"/>
  </mergeCells>
  <pageMargins left="0.25" right="0.25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view="pageBreakPreview" topLeftCell="A52" zoomScale="93" zoomScaleSheetLayoutView="93" workbookViewId="0">
      <selection activeCell="I18" sqref="I18"/>
    </sheetView>
  </sheetViews>
  <sheetFormatPr defaultRowHeight="15" x14ac:dyDescent="0.25"/>
  <cols>
    <col min="1" max="1" width="46.5703125" customWidth="1"/>
    <col min="6" max="10" width="14.140625" customWidth="1"/>
  </cols>
  <sheetData>
    <row r="1" spans="1:11" x14ac:dyDescent="0.25">
      <c r="A1" s="92" t="s">
        <v>295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7.5" customHeight="1" x14ac:dyDescent="0.25"/>
    <row r="3" spans="1:11" ht="24" customHeight="1" x14ac:dyDescent="0.25">
      <c r="A3" s="90" t="s">
        <v>0</v>
      </c>
      <c r="B3" s="90" t="s">
        <v>1</v>
      </c>
      <c r="C3" s="90" t="s">
        <v>2</v>
      </c>
      <c r="D3" s="90"/>
      <c r="E3" s="90"/>
      <c r="F3" s="90" t="s">
        <v>3</v>
      </c>
      <c r="G3" s="90"/>
      <c r="H3" s="90"/>
      <c r="I3" s="90"/>
      <c r="J3" s="90"/>
      <c r="K3" s="89"/>
    </row>
    <row r="4" spans="1:11" x14ac:dyDescent="0.25">
      <c r="A4" s="90"/>
      <c r="B4" s="90"/>
      <c r="C4" s="90"/>
      <c r="D4" s="90"/>
      <c r="E4" s="90"/>
      <c r="F4" s="90" t="s">
        <v>4</v>
      </c>
      <c r="G4" s="90"/>
      <c r="H4" s="90"/>
      <c r="I4" s="90"/>
      <c r="J4" s="90"/>
      <c r="K4" s="89"/>
    </row>
    <row r="5" spans="1:11" ht="14.25" customHeight="1" x14ac:dyDescent="0.25">
      <c r="A5" s="90"/>
      <c r="B5" s="90"/>
      <c r="C5" s="90"/>
      <c r="D5" s="90"/>
      <c r="E5" s="90"/>
      <c r="F5" s="90" t="s">
        <v>5</v>
      </c>
      <c r="G5" s="7"/>
      <c r="H5" s="90" t="s">
        <v>6</v>
      </c>
      <c r="I5" s="90"/>
      <c r="J5" s="90"/>
      <c r="K5" s="1"/>
    </row>
    <row r="6" spans="1:11" ht="61.5" customHeight="1" x14ac:dyDescent="0.25">
      <c r="A6" s="90"/>
      <c r="B6" s="90"/>
      <c r="C6" s="90"/>
      <c r="D6" s="90"/>
      <c r="E6" s="90"/>
      <c r="F6" s="90"/>
      <c r="G6" s="91" t="s">
        <v>7</v>
      </c>
      <c r="H6" s="91" t="s">
        <v>8</v>
      </c>
      <c r="I6" s="91" t="s">
        <v>9</v>
      </c>
      <c r="J6" s="91" t="s">
        <v>10</v>
      </c>
      <c r="K6" s="3"/>
    </row>
    <row r="7" spans="1:11" ht="48" customHeight="1" x14ac:dyDescent="0.25">
      <c r="A7" s="90"/>
      <c r="B7" s="90"/>
      <c r="C7" s="9" t="s">
        <v>11</v>
      </c>
      <c r="D7" s="9" t="s">
        <v>12</v>
      </c>
      <c r="E7" s="9" t="s">
        <v>13</v>
      </c>
      <c r="F7" s="90"/>
      <c r="G7" s="91"/>
      <c r="H7" s="91"/>
      <c r="I7" s="91"/>
      <c r="J7" s="91"/>
      <c r="K7" s="3"/>
    </row>
    <row r="8" spans="1:11" ht="15.7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1"/>
    </row>
    <row r="9" spans="1:11" ht="21" customHeight="1" x14ac:dyDescent="0.25">
      <c r="A9" s="5" t="s">
        <v>14</v>
      </c>
      <c r="B9" s="6">
        <v>1</v>
      </c>
      <c r="C9" s="6"/>
      <c r="D9" s="6">
        <v>510</v>
      </c>
      <c r="E9" s="6">
        <v>510</v>
      </c>
      <c r="F9" s="38">
        <f>G9+H9+I9+J9</f>
        <v>720517.87</v>
      </c>
      <c r="G9" s="130">
        <v>663814.32999999996</v>
      </c>
      <c r="H9" s="130">
        <v>11096.62</v>
      </c>
      <c r="I9" s="130"/>
      <c r="J9" s="130">
        <v>45606.92</v>
      </c>
      <c r="K9" s="4"/>
    </row>
    <row r="10" spans="1:11" ht="13.5" customHeight="1" x14ac:dyDescent="0.25">
      <c r="A10" s="5" t="s">
        <v>15</v>
      </c>
      <c r="B10" s="6">
        <v>1000</v>
      </c>
      <c r="C10" s="6" t="s">
        <v>16</v>
      </c>
      <c r="D10" s="6" t="s">
        <v>16</v>
      </c>
      <c r="E10" s="6" t="s">
        <v>16</v>
      </c>
      <c r="F10" s="58">
        <f>F14+F27</f>
        <v>17564421.170000002</v>
      </c>
      <c r="G10" s="58">
        <f t="shared" ref="G10:J10" si="0">G14+G27</f>
        <v>16126653</v>
      </c>
      <c r="H10" s="58">
        <f t="shared" si="0"/>
        <v>837768.17</v>
      </c>
      <c r="I10" s="58"/>
      <c r="J10" s="131">
        <f t="shared" si="0"/>
        <v>600000</v>
      </c>
      <c r="K10" s="1"/>
    </row>
    <row r="11" spans="1:11" ht="15.75" customHeight="1" x14ac:dyDescent="0.25">
      <c r="A11" s="10" t="s">
        <v>17</v>
      </c>
      <c r="B11" s="7">
        <v>1100</v>
      </c>
      <c r="C11" s="7"/>
      <c r="D11" s="7">
        <v>120</v>
      </c>
      <c r="E11" s="7">
        <v>120</v>
      </c>
      <c r="F11" s="58"/>
      <c r="G11" s="58"/>
      <c r="H11" s="57"/>
      <c r="I11" s="57"/>
      <c r="J11" s="57"/>
      <c r="K11" s="1"/>
    </row>
    <row r="12" spans="1:11" ht="13.5" customHeight="1" x14ac:dyDescent="0.25">
      <c r="A12" s="10" t="s">
        <v>18</v>
      </c>
      <c r="B12" s="7"/>
      <c r="C12" s="7"/>
      <c r="D12" s="7"/>
      <c r="E12" s="7"/>
      <c r="F12" s="58"/>
      <c r="G12" s="57"/>
      <c r="H12" s="57"/>
      <c r="I12" s="57"/>
      <c r="J12" s="57"/>
      <c r="K12" s="1"/>
    </row>
    <row r="13" spans="1:11" ht="15.75" x14ac:dyDescent="0.25">
      <c r="A13" s="10"/>
      <c r="B13" s="7">
        <v>1110</v>
      </c>
      <c r="C13" s="7"/>
      <c r="D13" s="7">
        <v>120</v>
      </c>
      <c r="E13" s="7">
        <v>121</v>
      </c>
      <c r="F13" s="58"/>
      <c r="G13" s="57"/>
      <c r="H13" s="57"/>
      <c r="I13" s="57"/>
      <c r="J13" s="57"/>
      <c r="K13" s="1"/>
    </row>
    <row r="14" spans="1:11" ht="28.5" customHeight="1" x14ac:dyDescent="0.25">
      <c r="A14" s="10" t="s">
        <v>19</v>
      </c>
      <c r="B14" s="7">
        <v>1200</v>
      </c>
      <c r="C14" s="7"/>
      <c r="D14" s="7">
        <v>130</v>
      </c>
      <c r="E14" s="7">
        <v>130</v>
      </c>
      <c r="F14" s="58">
        <f>F16+F17</f>
        <v>16726653</v>
      </c>
      <c r="G14" s="83">
        <f>G16</f>
        <v>16126653</v>
      </c>
      <c r="H14" s="57"/>
      <c r="I14" s="57"/>
      <c r="J14" s="57">
        <f>J17</f>
        <v>600000</v>
      </c>
      <c r="K14" s="1"/>
    </row>
    <row r="15" spans="1:11" ht="15.75" x14ac:dyDescent="0.25">
      <c r="A15" s="10" t="s">
        <v>6</v>
      </c>
      <c r="B15" s="7"/>
      <c r="C15" s="7"/>
      <c r="D15" s="7"/>
      <c r="E15" s="7"/>
      <c r="F15" s="58">
        <f t="shared" ref="F15" si="1">G15</f>
        <v>0</v>
      </c>
      <c r="G15" s="57"/>
      <c r="H15" s="57"/>
      <c r="I15" s="57"/>
      <c r="J15" s="57"/>
      <c r="K15" s="1"/>
    </row>
    <row r="16" spans="1:11" ht="24.75" customHeight="1" x14ac:dyDescent="0.25">
      <c r="A16" s="10" t="s">
        <v>7</v>
      </c>
      <c r="B16" s="7">
        <v>1210</v>
      </c>
      <c r="C16" s="7"/>
      <c r="D16" s="7">
        <v>130</v>
      </c>
      <c r="E16" s="7">
        <v>131</v>
      </c>
      <c r="F16" s="58">
        <f>G16+H16+J16</f>
        <v>16126653</v>
      </c>
      <c r="G16" s="57">
        <v>16126653</v>
      </c>
      <c r="H16" s="57"/>
      <c r="I16" s="57"/>
      <c r="J16" s="57"/>
      <c r="K16" s="1"/>
    </row>
    <row r="17" spans="1:11" ht="24" customHeight="1" x14ac:dyDescent="0.25">
      <c r="A17" s="10" t="s">
        <v>10</v>
      </c>
      <c r="B17" s="7">
        <v>1220</v>
      </c>
      <c r="C17" s="7"/>
      <c r="D17" s="7">
        <v>130</v>
      </c>
      <c r="E17" s="7">
        <v>131</v>
      </c>
      <c r="F17" s="58">
        <f t="shared" ref="F17" si="2">G17+H17+J17</f>
        <v>600000</v>
      </c>
      <c r="G17" s="57"/>
      <c r="H17" s="57"/>
      <c r="I17" s="57"/>
      <c r="J17" s="57">
        <v>600000</v>
      </c>
      <c r="K17" s="1"/>
    </row>
    <row r="18" spans="1:11" ht="14.25" customHeight="1" x14ac:dyDescent="0.25">
      <c r="A18" s="10" t="s">
        <v>20</v>
      </c>
      <c r="B18" s="7">
        <v>1230</v>
      </c>
      <c r="C18" s="7"/>
      <c r="D18" s="7">
        <v>130</v>
      </c>
      <c r="E18" s="7">
        <v>134</v>
      </c>
      <c r="F18" s="58"/>
      <c r="G18" s="57"/>
      <c r="H18" s="57"/>
      <c r="I18" s="57"/>
      <c r="J18" s="57"/>
      <c r="K18" s="1"/>
    </row>
    <row r="19" spans="1:11" ht="14.25" customHeight="1" x14ac:dyDescent="0.25">
      <c r="A19" s="10" t="s">
        <v>21</v>
      </c>
      <c r="B19" s="7">
        <v>1240</v>
      </c>
      <c r="C19" s="7"/>
      <c r="D19" s="7">
        <v>130</v>
      </c>
      <c r="E19" s="7">
        <v>135</v>
      </c>
      <c r="F19" s="58"/>
      <c r="G19" s="57"/>
      <c r="H19" s="57"/>
      <c r="I19" s="57"/>
      <c r="J19" s="57"/>
      <c r="K19" s="1"/>
    </row>
    <row r="20" spans="1:11" ht="14.25" customHeight="1" x14ac:dyDescent="0.25">
      <c r="A20" s="10" t="s">
        <v>22</v>
      </c>
      <c r="B20" s="7">
        <v>1250</v>
      </c>
      <c r="C20" s="7"/>
      <c r="D20" s="7">
        <v>130</v>
      </c>
      <c r="E20" s="7">
        <v>136</v>
      </c>
      <c r="F20" s="58"/>
      <c r="G20" s="57"/>
      <c r="H20" s="57"/>
      <c r="I20" s="57"/>
      <c r="J20" s="57"/>
      <c r="K20" s="1"/>
    </row>
    <row r="21" spans="1:11" ht="24.75" customHeight="1" x14ac:dyDescent="0.25">
      <c r="A21" s="10" t="s">
        <v>23</v>
      </c>
      <c r="B21" s="7">
        <v>1300</v>
      </c>
      <c r="C21" s="7"/>
      <c r="D21" s="7">
        <v>140</v>
      </c>
      <c r="E21" s="7">
        <v>140</v>
      </c>
      <c r="F21" s="58"/>
      <c r="G21" s="57"/>
      <c r="H21" s="57"/>
      <c r="I21" s="57"/>
      <c r="J21" s="57"/>
      <c r="K21" s="1"/>
    </row>
    <row r="22" spans="1:11" ht="15.75" x14ac:dyDescent="0.25">
      <c r="A22" s="10" t="s">
        <v>6</v>
      </c>
      <c r="B22" s="7"/>
      <c r="C22" s="7"/>
      <c r="D22" s="7"/>
      <c r="E22" s="7"/>
      <c r="F22" s="58"/>
      <c r="G22" s="57"/>
      <c r="H22" s="57"/>
      <c r="I22" s="57"/>
      <c r="J22" s="57"/>
      <c r="K22" s="1"/>
    </row>
    <row r="23" spans="1:11" ht="13.5" customHeight="1" x14ac:dyDescent="0.25">
      <c r="A23" s="10"/>
      <c r="B23" s="7">
        <v>1310</v>
      </c>
      <c r="C23" s="7"/>
      <c r="D23" s="7">
        <v>140</v>
      </c>
      <c r="E23" s="7"/>
      <c r="F23" s="58"/>
      <c r="G23" s="57"/>
      <c r="H23" s="57"/>
      <c r="I23" s="57"/>
      <c r="J23" s="57"/>
      <c r="K23" s="1"/>
    </row>
    <row r="24" spans="1:11" ht="17.25" customHeight="1" x14ac:dyDescent="0.25">
      <c r="A24" s="10" t="s">
        <v>24</v>
      </c>
      <c r="B24" s="7">
        <v>1400</v>
      </c>
      <c r="C24" s="7"/>
      <c r="D24" s="7">
        <v>150</v>
      </c>
      <c r="E24" s="7">
        <v>150</v>
      </c>
      <c r="F24" s="58"/>
      <c r="G24" s="57"/>
      <c r="H24" s="57"/>
      <c r="I24" s="57"/>
      <c r="J24" s="57"/>
      <c r="K24" s="1"/>
    </row>
    <row r="25" spans="1:11" ht="15.75" x14ac:dyDescent="0.25">
      <c r="A25" s="10" t="s">
        <v>6</v>
      </c>
      <c r="B25" s="7"/>
      <c r="C25" s="7"/>
      <c r="D25" s="7"/>
      <c r="E25" s="7"/>
      <c r="F25" s="58"/>
      <c r="G25" s="57"/>
      <c r="H25" s="57"/>
      <c r="I25" s="57"/>
      <c r="J25" s="57"/>
      <c r="K25" s="1"/>
    </row>
    <row r="26" spans="1:11" ht="15.75" x14ac:dyDescent="0.25">
      <c r="A26" s="10"/>
      <c r="B26" s="7">
        <v>1410</v>
      </c>
      <c r="C26" s="7"/>
      <c r="D26" s="7">
        <v>150</v>
      </c>
      <c r="E26" s="7">
        <v>155</v>
      </c>
      <c r="F26" s="58"/>
      <c r="G26" s="57"/>
      <c r="H26" s="57"/>
      <c r="I26" s="57"/>
      <c r="J26" s="57"/>
      <c r="K26" s="1"/>
    </row>
    <row r="27" spans="1:11" ht="20.25" customHeight="1" x14ac:dyDescent="0.25">
      <c r="A27" s="10" t="s">
        <v>25</v>
      </c>
      <c r="B27" s="7">
        <v>1500</v>
      </c>
      <c r="C27" s="7"/>
      <c r="D27" s="7">
        <v>180</v>
      </c>
      <c r="E27" s="7" t="s">
        <v>16</v>
      </c>
      <c r="F27" s="58">
        <f>F29</f>
        <v>837768.17</v>
      </c>
      <c r="G27" s="57"/>
      <c r="H27" s="57">
        <f>H29</f>
        <v>837768.17</v>
      </c>
      <c r="I27" s="57"/>
      <c r="J27" s="57"/>
      <c r="K27" s="31"/>
    </row>
    <row r="28" spans="1:11" ht="12.75" customHeight="1" x14ac:dyDescent="0.25">
      <c r="A28" s="10" t="s">
        <v>6</v>
      </c>
      <c r="B28" s="7"/>
      <c r="C28" s="7"/>
      <c r="D28" s="7"/>
      <c r="E28" s="7"/>
      <c r="F28" s="58"/>
      <c r="G28" s="57"/>
      <c r="H28" s="57"/>
      <c r="I28" s="57"/>
      <c r="J28" s="57"/>
      <c r="K28" s="1"/>
    </row>
    <row r="29" spans="1:11" ht="15.75" x14ac:dyDescent="0.25">
      <c r="A29" s="10" t="s">
        <v>26</v>
      </c>
      <c r="B29" s="7">
        <v>1510</v>
      </c>
      <c r="C29" s="7"/>
      <c r="D29" s="7">
        <v>180</v>
      </c>
      <c r="E29" s="7">
        <v>152</v>
      </c>
      <c r="F29" s="58">
        <f>H29</f>
        <v>837768.17</v>
      </c>
      <c r="G29" s="57"/>
      <c r="H29" s="57">
        <v>837768.17</v>
      </c>
      <c r="I29" s="57"/>
      <c r="J29" s="57"/>
      <c r="K29" s="1"/>
    </row>
    <row r="30" spans="1:11" ht="15.75" x14ac:dyDescent="0.25">
      <c r="A30" s="10" t="s">
        <v>9</v>
      </c>
      <c r="B30" s="7">
        <v>1520</v>
      </c>
      <c r="C30" s="7"/>
      <c r="D30" s="7">
        <v>180</v>
      </c>
      <c r="E30" s="7">
        <v>162</v>
      </c>
      <c r="F30" s="58"/>
      <c r="G30" s="57"/>
      <c r="H30" s="57"/>
      <c r="I30" s="57"/>
      <c r="J30" s="57"/>
      <c r="K30" s="1"/>
    </row>
    <row r="31" spans="1:11" ht="15.75" x14ac:dyDescent="0.25">
      <c r="A31" s="10"/>
      <c r="B31" s="7"/>
      <c r="C31" s="7"/>
      <c r="D31" s="7"/>
      <c r="E31" s="7"/>
      <c r="F31" s="58"/>
      <c r="G31" s="57"/>
      <c r="H31" s="57"/>
      <c r="I31" s="57"/>
      <c r="J31" s="57"/>
      <c r="K31" s="1"/>
    </row>
    <row r="32" spans="1:11" ht="15.75" x14ac:dyDescent="0.25">
      <c r="A32" s="10" t="s">
        <v>27</v>
      </c>
      <c r="B32" s="7">
        <v>1900</v>
      </c>
      <c r="C32" s="7"/>
      <c r="D32" s="7" t="s">
        <v>16</v>
      </c>
      <c r="E32" s="7" t="s">
        <v>16</v>
      </c>
      <c r="F32" s="58"/>
      <c r="G32" s="57"/>
      <c r="H32" s="57"/>
      <c r="I32" s="57"/>
      <c r="J32" s="57"/>
      <c r="K32" s="1"/>
    </row>
    <row r="33" spans="1:11" ht="15.75" x14ac:dyDescent="0.25">
      <c r="A33" s="10" t="s">
        <v>6</v>
      </c>
      <c r="B33" s="7"/>
      <c r="C33" s="7"/>
      <c r="D33" s="7"/>
      <c r="E33" s="7"/>
      <c r="F33" s="58"/>
      <c r="G33" s="57"/>
      <c r="H33" s="57"/>
      <c r="I33" s="57"/>
      <c r="J33" s="57"/>
      <c r="K33" s="1"/>
    </row>
    <row r="34" spans="1:11" ht="15.75" x14ac:dyDescent="0.25">
      <c r="A34" s="10" t="s">
        <v>28</v>
      </c>
      <c r="B34" s="7">
        <v>1980</v>
      </c>
      <c r="C34" s="7"/>
      <c r="D34" s="7" t="s">
        <v>16</v>
      </c>
      <c r="E34" s="7" t="s">
        <v>16</v>
      </c>
      <c r="F34" s="58"/>
      <c r="G34" s="57"/>
      <c r="H34" s="57"/>
      <c r="I34" s="57"/>
      <c r="J34" s="57"/>
      <c r="K34" s="1"/>
    </row>
    <row r="35" spans="1:11" ht="24" x14ac:dyDescent="0.25">
      <c r="A35" s="10" t="s">
        <v>29</v>
      </c>
      <c r="B35" s="7">
        <v>1981</v>
      </c>
      <c r="C35" s="7"/>
      <c r="D35" s="7">
        <v>510</v>
      </c>
      <c r="E35" s="7"/>
      <c r="F35" s="58"/>
      <c r="G35" s="57"/>
      <c r="H35" s="57"/>
      <c r="I35" s="57"/>
      <c r="J35" s="57"/>
      <c r="K35" s="1"/>
    </row>
    <row r="36" spans="1:11" ht="15.75" x14ac:dyDescent="0.25">
      <c r="A36" s="5" t="s">
        <v>30</v>
      </c>
      <c r="B36" s="6">
        <v>2000</v>
      </c>
      <c r="C36" s="6" t="s">
        <v>16</v>
      </c>
      <c r="D36" s="6" t="s">
        <v>16</v>
      </c>
      <c r="E36" s="6" t="s">
        <v>16</v>
      </c>
      <c r="F36" s="62">
        <f>F37+F47+F50+F66</f>
        <v>18284939.039999999</v>
      </c>
      <c r="G36" s="62">
        <f t="shared" ref="G36:J36" si="3">G37+G47+G50+G66</f>
        <v>16790467.329999998</v>
      </c>
      <c r="H36" s="62">
        <f t="shared" si="3"/>
        <v>848864.79</v>
      </c>
      <c r="I36" s="62"/>
      <c r="J36" s="62">
        <f t="shared" si="3"/>
        <v>645606.92000000004</v>
      </c>
      <c r="K36" s="1"/>
    </row>
    <row r="37" spans="1:11" ht="15.75" x14ac:dyDescent="0.25">
      <c r="A37" s="5" t="s">
        <v>31</v>
      </c>
      <c r="B37" s="6">
        <v>2100</v>
      </c>
      <c r="C37" s="6"/>
      <c r="D37" s="6">
        <v>100</v>
      </c>
      <c r="E37" s="6" t="s">
        <v>16</v>
      </c>
      <c r="F37" s="63">
        <f>F39+F46</f>
        <v>13448053.219999999</v>
      </c>
      <c r="G37" s="63">
        <f t="shared" ref="G37:H37" si="4">G39+G46</f>
        <v>13330834</v>
      </c>
      <c r="H37" s="63">
        <f t="shared" si="4"/>
        <v>117219.22</v>
      </c>
      <c r="I37" s="63" t="s">
        <v>16</v>
      </c>
      <c r="J37" s="63"/>
      <c r="K37" s="1"/>
    </row>
    <row r="38" spans="1:11" ht="15.75" x14ac:dyDescent="0.25">
      <c r="A38" s="10" t="s">
        <v>32</v>
      </c>
      <c r="B38" s="7"/>
      <c r="C38" s="7"/>
      <c r="D38" s="7"/>
      <c r="E38" s="7"/>
      <c r="F38" s="58"/>
      <c r="G38" s="57"/>
      <c r="H38" s="57"/>
      <c r="I38" s="57"/>
      <c r="J38" s="57"/>
      <c r="K38" s="1"/>
    </row>
    <row r="39" spans="1:11" ht="15.75" x14ac:dyDescent="0.25">
      <c r="A39" s="10" t="s">
        <v>33</v>
      </c>
      <c r="B39" s="7">
        <v>2110</v>
      </c>
      <c r="C39" s="7"/>
      <c r="D39" s="7">
        <v>111</v>
      </c>
      <c r="E39" s="7" t="s">
        <v>16</v>
      </c>
      <c r="F39" s="58">
        <f>G39+H39</f>
        <v>10359494.109999999</v>
      </c>
      <c r="G39" s="57">
        <f>G40+G41</f>
        <v>10269464</v>
      </c>
      <c r="H39" s="57">
        <f>H40+H41</f>
        <v>90030.11</v>
      </c>
      <c r="I39" s="57"/>
      <c r="J39" s="57"/>
      <c r="K39" s="1"/>
    </row>
    <row r="40" spans="1:11" ht="15.75" x14ac:dyDescent="0.25">
      <c r="A40" s="10" t="s">
        <v>34</v>
      </c>
      <c r="B40" s="7">
        <v>2111</v>
      </c>
      <c r="C40" s="7"/>
      <c r="D40" s="7">
        <v>111</v>
      </c>
      <c r="E40" s="7">
        <v>211</v>
      </c>
      <c r="F40" s="58">
        <f>G40+H40</f>
        <v>10359494.109999999</v>
      </c>
      <c r="G40" s="57">
        <v>10269464</v>
      </c>
      <c r="H40" s="57">
        <v>90030.11</v>
      </c>
      <c r="I40" s="57" t="s">
        <v>16</v>
      </c>
      <c r="J40" s="57"/>
      <c r="K40" s="1"/>
    </row>
    <row r="41" spans="1:11" ht="27.75" customHeight="1" x14ac:dyDescent="0.25">
      <c r="A41" s="10" t="s">
        <v>35</v>
      </c>
      <c r="B41" s="7">
        <v>2112</v>
      </c>
      <c r="C41" s="7"/>
      <c r="D41" s="7">
        <v>111</v>
      </c>
      <c r="E41" s="7">
        <v>266</v>
      </c>
      <c r="F41" s="58">
        <f>G41</f>
        <v>0</v>
      </c>
      <c r="G41" s="57"/>
      <c r="H41" s="57"/>
      <c r="I41" s="57" t="s">
        <v>16</v>
      </c>
      <c r="J41" s="57"/>
      <c r="K41" s="1"/>
    </row>
    <row r="42" spans="1:11" ht="27.75" customHeight="1" x14ac:dyDescent="0.25">
      <c r="A42" s="10" t="s">
        <v>36</v>
      </c>
      <c r="B42" s="7">
        <v>2120</v>
      </c>
      <c r="C42" s="7"/>
      <c r="D42" s="7">
        <v>112</v>
      </c>
      <c r="E42" s="7" t="s">
        <v>16</v>
      </c>
      <c r="F42" s="58">
        <f>G42</f>
        <v>0</v>
      </c>
      <c r="G42" s="57">
        <f>G43+G44+G45</f>
        <v>0</v>
      </c>
      <c r="H42" s="57"/>
      <c r="I42" s="57" t="s">
        <v>16</v>
      </c>
      <c r="J42" s="57"/>
      <c r="K42" s="1"/>
    </row>
    <row r="43" spans="1:11" ht="27.75" customHeight="1" x14ac:dyDescent="0.25">
      <c r="A43" s="10" t="s">
        <v>37</v>
      </c>
      <c r="B43" s="7">
        <v>2121</v>
      </c>
      <c r="C43" s="7"/>
      <c r="D43" s="7">
        <v>112</v>
      </c>
      <c r="E43" s="7">
        <v>212</v>
      </c>
      <c r="F43" s="58">
        <f>G43</f>
        <v>0</v>
      </c>
      <c r="G43" s="57"/>
      <c r="H43" s="57"/>
      <c r="I43" s="57" t="s">
        <v>16</v>
      </c>
      <c r="J43" s="57"/>
      <c r="K43" s="1"/>
    </row>
    <row r="44" spans="1:11" ht="15.75" x14ac:dyDescent="0.25">
      <c r="A44" s="10" t="s">
        <v>38</v>
      </c>
      <c r="B44" s="7">
        <v>2121</v>
      </c>
      <c r="C44" s="7"/>
      <c r="D44" s="7">
        <v>112</v>
      </c>
      <c r="E44" s="7">
        <v>222</v>
      </c>
      <c r="F44" s="58"/>
      <c r="G44" s="57"/>
      <c r="H44" s="57"/>
      <c r="I44" s="57" t="s">
        <v>16</v>
      </c>
      <c r="J44" s="57"/>
      <c r="K44" s="1"/>
    </row>
    <row r="45" spans="1:11" ht="15.75" x14ac:dyDescent="0.25">
      <c r="A45" s="10" t="s">
        <v>39</v>
      </c>
      <c r="B45" s="7">
        <v>2121</v>
      </c>
      <c r="C45" s="7"/>
      <c r="D45" s="7">
        <v>112</v>
      </c>
      <c r="E45" s="7">
        <v>226</v>
      </c>
      <c r="F45" s="58">
        <f>G45</f>
        <v>0</v>
      </c>
      <c r="G45" s="57"/>
      <c r="H45" s="57"/>
      <c r="I45" s="57" t="s">
        <v>16</v>
      </c>
      <c r="J45" s="57"/>
      <c r="K45" s="1"/>
    </row>
    <row r="46" spans="1:11" ht="42.75" customHeight="1" x14ac:dyDescent="0.25">
      <c r="A46" s="10" t="s">
        <v>40</v>
      </c>
      <c r="B46" s="7">
        <v>2140</v>
      </c>
      <c r="C46" s="7"/>
      <c r="D46" s="7">
        <v>119</v>
      </c>
      <c r="E46" s="7">
        <v>213</v>
      </c>
      <c r="F46" s="58">
        <f>G46+H46</f>
        <v>3088559.11</v>
      </c>
      <c r="G46" s="57">
        <v>3061370</v>
      </c>
      <c r="H46" s="57">
        <v>27189.11</v>
      </c>
      <c r="I46" s="57" t="s">
        <v>16</v>
      </c>
      <c r="J46" s="57"/>
      <c r="K46" s="1"/>
    </row>
    <row r="47" spans="1:11" ht="18" customHeight="1" x14ac:dyDescent="0.25">
      <c r="A47" s="5" t="s">
        <v>41</v>
      </c>
      <c r="B47" s="6">
        <v>2200</v>
      </c>
      <c r="C47" s="6"/>
      <c r="D47" s="6">
        <v>300</v>
      </c>
      <c r="E47" s="6" t="s">
        <v>16</v>
      </c>
      <c r="F47" s="63">
        <f>G47</f>
        <v>4000</v>
      </c>
      <c r="G47" s="63">
        <f>G48+G49</f>
        <v>4000</v>
      </c>
      <c r="H47" s="63"/>
      <c r="I47" s="63" t="s">
        <v>16</v>
      </c>
      <c r="J47" s="63"/>
      <c r="K47" s="1"/>
    </row>
    <row r="48" spans="1:11" ht="25.5" customHeight="1" x14ac:dyDescent="0.25">
      <c r="A48" s="10" t="s">
        <v>42</v>
      </c>
      <c r="B48" s="7">
        <v>2210</v>
      </c>
      <c r="C48" s="7"/>
      <c r="D48" s="7">
        <v>320</v>
      </c>
      <c r="E48" s="7" t="s">
        <v>16</v>
      </c>
      <c r="F48" s="58"/>
      <c r="G48" s="57"/>
      <c r="H48" s="57"/>
      <c r="I48" s="57" t="s">
        <v>16</v>
      </c>
      <c r="J48" s="57"/>
      <c r="K48" s="1"/>
    </row>
    <row r="49" spans="1:11" ht="29.25" customHeight="1" x14ac:dyDescent="0.25">
      <c r="A49" s="10" t="s">
        <v>43</v>
      </c>
      <c r="B49" s="7">
        <v>2211</v>
      </c>
      <c r="C49" s="7"/>
      <c r="D49" s="7">
        <v>340</v>
      </c>
      <c r="E49" s="7">
        <v>296</v>
      </c>
      <c r="F49" s="58">
        <f>G49</f>
        <v>4000</v>
      </c>
      <c r="G49" s="57">
        <v>4000</v>
      </c>
      <c r="H49" s="57"/>
      <c r="I49" s="57" t="s">
        <v>16</v>
      </c>
      <c r="J49" s="57"/>
      <c r="K49" s="1"/>
    </row>
    <row r="50" spans="1:11" ht="17.25" customHeight="1" x14ac:dyDescent="0.25">
      <c r="A50" s="5" t="s">
        <v>44</v>
      </c>
      <c r="B50" s="6">
        <v>2300</v>
      </c>
      <c r="C50" s="6"/>
      <c r="D50" s="6">
        <v>800</v>
      </c>
      <c r="E50" s="6" t="s">
        <v>16</v>
      </c>
      <c r="F50" s="63">
        <f>F51+F52+F53</f>
        <v>90000</v>
      </c>
      <c r="G50" s="63">
        <f>G51+G52+G53</f>
        <v>90000</v>
      </c>
      <c r="H50" s="63"/>
      <c r="I50" s="63" t="s">
        <v>16</v>
      </c>
      <c r="J50" s="63"/>
      <c r="K50" s="1"/>
    </row>
    <row r="51" spans="1:11" ht="19.5" customHeight="1" x14ac:dyDescent="0.25">
      <c r="A51" s="10" t="s">
        <v>45</v>
      </c>
      <c r="B51" s="7">
        <v>2310</v>
      </c>
      <c r="C51" s="7"/>
      <c r="D51" s="7">
        <v>851</v>
      </c>
      <c r="E51" s="7">
        <v>291</v>
      </c>
      <c r="F51" s="58">
        <f>G51</f>
        <v>90000</v>
      </c>
      <c r="G51" s="57">
        <v>90000</v>
      </c>
      <c r="H51" s="57"/>
      <c r="I51" s="57" t="s">
        <v>16</v>
      </c>
      <c r="J51" s="57"/>
      <c r="K51" s="1"/>
    </row>
    <row r="52" spans="1:11" ht="30" customHeight="1" x14ac:dyDescent="0.25">
      <c r="A52" s="10" t="s">
        <v>46</v>
      </c>
      <c r="B52" s="7">
        <v>2320</v>
      </c>
      <c r="C52" s="7"/>
      <c r="D52" s="7">
        <v>852</v>
      </c>
      <c r="E52" s="7">
        <v>291</v>
      </c>
      <c r="F52" s="58"/>
      <c r="G52" s="57"/>
      <c r="H52" s="57"/>
      <c r="I52" s="57" t="s">
        <v>16</v>
      </c>
      <c r="J52" s="57"/>
      <c r="K52" s="1"/>
    </row>
    <row r="53" spans="1:11" ht="24.75" customHeight="1" x14ac:dyDescent="0.25">
      <c r="A53" s="10" t="s">
        <v>47</v>
      </c>
      <c r="B53" s="7">
        <v>2330</v>
      </c>
      <c r="C53" s="7"/>
      <c r="D53" s="7">
        <v>800</v>
      </c>
      <c r="E53" s="7" t="s">
        <v>16</v>
      </c>
      <c r="F53" s="58">
        <f>F54+F55+F56+F57</f>
        <v>0</v>
      </c>
      <c r="G53" s="57">
        <f>G54+G55+G56+G57</f>
        <v>0</v>
      </c>
      <c r="H53" s="57"/>
      <c r="I53" s="57" t="s">
        <v>16</v>
      </c>
      <c r="J53" s="57"/>
      <c r="K53" s="1"/>
    </row>
    <row r="54" spans="1:11" ht="15.75" x14ac:dyDescent="0.25">
      <c r="A54" s="10" t="s">
        <v>48</v>
      </c>
      <c r="B54" s="7">
        <v>2331</v>
      </c>
      <c r="C54" s="7"/>
      <c r="D54" s="7">
        <v>853</v>
      </c>
      <c r="E54" s="7">
        <v>291</v>
      </c>
      <c r="F54" s="58"/>
      <c r="G54" s="57"/>
      <c r="H54" s="57"/>
      <c r="I54" s="57" t="s">
        <v>16</v>
      </c>
      <c r="J54" s="57"/>
      <c r="K54" s="1"/>
    </row>
    <row r="55" spans="1:11" ht="30" customHeight="1" x14ac:dyDescent="0.25">
      <c r="A55" s="10" t="s">
        <v>49</v>
      </c>
      <c r="B55" s="7">
        <v>2331</v>
      </c>
      <c r="C55" s="7"/>
      <c r="D55" s="7">
        <v>853</v>
      </c>
      <c r="E55" s="7">
        <v>292</v>
      </c>
      <c r="F55" s="58">
        <f>G55</f>
        <v>0</v>
      </c>
      <c r="G55" s="57"/>
      <c r="H55" s="57"/>
      <c r="I55" s="57" t="s">
        <v>16</v>
      </c>
      <c r="J55" s="57"/>
      <c r="K55" s="1"/>
    </row>
    <row r="56" spans="1:11" ht="29.25" customHeight="1" x14ac:dyDescent="0.25">
      <c r="A56" s="10" t="s">
        <v>50</v>
      </c>
      <c r="B56" s="7">
        <v>2331</v>
      </c>
      <c r="C56" s="7"/>
      <c r="D56" s="7">
        <v>853</v>
      </c>
      <c r="E56" s="7">
        <v>293</v>
      </c>
      <c r="F56" s="58">
        <f>G56</f>
        <v>0</v>
      </c>
      <c r="G56" s="57"/>
      <c r="H56" s="57"/>
      <c r="I56" s="57" t="s">
        <v>16</v>
      </c>
      <c r="J56" s="57"/>
      <c r="K56" s="1"/>
    </row>
    <row r="57" spans="1:11" ht="15.75" x14ac:dyDescent="0.25">
      <c r="A57" s="10" t="s">
        <v>51</v>
      </c>
      <c r="B57" s="7">
        <v>2331</v>
      </c>
      <c r="C57" s="7"/>
      <c r="D57" s="7">
        <v>853</v>
      </c>
      <c r="E57" s="7">
        <v>295</v>
      </c>
      <c r="F57" s="58">
        <f>G57</f>
        <v>0</v>
      </c>
      <c r="G57" s="57"/>
      <c r="H57" s="57"/>
      <c r="I57" s="57" t="s">
        <v>16</v>
      </c>
      <c r="J57" s="57"/>
      <c r="K57" s="1"/>
    </row>
    <row r="58" spans="1:11" ht="15.75" x14ac:dyDescent="0.25">
      <c r="A58" s="10"/>
      <c r="B58" s="78">
        <v>2331</v>
      </c>
      <c r="C58" s="78"/>
      <c r="D58" s="78">
        <v>853</v>
      </c>
      <c r="E58" s="78">
        <v>297</v>
      </c>
      <c r="F58" s="58">
        <f>G58</f>
        <v>0</v>
      </c>
      <c r="G58" s="57"/>
      <c r="H58" s="57"/>
      <c r="I58" s="57"/>
      <c r="J58" s="57"/>
      <c r="K58" s="79"/>
    </row>
    <row r="59" spans="1:11" ht="30" customHeight="1" x14ac:dyDescent="0.25">
      <c r="A59" s="5" t="s">
        <v>52</v>
      </c>
      <c r="B59" s="6">
        <v>2500</v>
      </c>
      <c r="C59" s="6"/>
      <c r="D59" s="6" t="s">
        <v>16</v>
      </c>
      <c r="E59" s="6" t="s">
        <v>16</v>
      </c>
      <c r="F59" s="63"/>
      <c r="G59" s="63"/>
      <c r="H59" s="63"/>
      <c r="I59" s="63" t="s">
        <v>16</v>
      </c>
      <c r="J59" s="63"/>
      <c r="K59" s="1"/>
    </row>
    <row r="60" spans="1:11" ht="41.25" customHeight="1" x14ac:dyDescent="0.25">
      <c r="A60" s="10" t="s">
        <v>53</v>
      </c>
      <c r="B60" s="7">
        <v>2520</v>
      </c>
      <c r="C60" s="7"/>
      <c r="D60" s="7">
        <v>831</v>
      </c>
      <c r="E60" s="7" t="s">
        <v>16</v>
      </c>
      <c r="F60" s="58">
        <f>F63</f>
        <v>0</v>
      </c>
      <c r="G60" s="58">
        <f>G63</f>
        <v>0</v>
      </c>
      <c r="H60" s="57"/>
      <c r="I60" s="57" t="s">
        <v>16</v>
      </c>
      <c r="J60" s="57"/>
      <c r="K60" s="1"/>
    </row>
    <row r="61" spans="1:11" ht="15" customHeight="1" x14ac:dyDescent="0.25">
      <c r="A61" s="10" t="s">
        <v>48</v>
      </c>
      <c r="B61" s="7">
        <v>2521</v>
      </c>
      <c r="C61" s="7"/>
      <c r="D61" s="7">
        <v>831</v>
      </c>
      <c r="E61" s="7">
        <v>291</v>
      </c>
      <c r="F61" s="58"/>
      <c r="G61" s="57"/>
      <c r="H61" s="57"/>
      <c r="I61" s="57" t="s">
        <v>16</v>
      </c>
      <c r="J61" s="57"/>
      <c r="K61" s="1"/>
    </row>
    <row r="62" spans="1:11" ht="15" customHeight="1" x14ac:dyDescent="0.25">
      <c r="A62" s="10" t="s">
        <v>54</v>
      </c>
      <c r="B62" s="7">
        <v>2521</v>
      </c>
      <c r="C62" s="7"/>
      <c r="D62" s="7">
        <v>831</v>
      </c>
      <c r="E62" s="7">
        <v>295</v>
      </c>
      <c r="F62" s="58"/>
      <c r="G62" s="57"/>
      <c r="H62" s="57"/>
      <c r="I62" s="57" t="s">
        <v>16</v>
      </c>
      <c r="J62" s="57"/>
      <c r="K62" s="1"/>
    </row>
    <row r="63" spans="1:11" ht="15" customHeight="1" x14ac:dyDescent="0.25">
      <c r="A63" s="10" t="s">
        <v>55</v>
      </c>
      <c r="B63" s="7">
        <v>2521</v>
      </c>
      <c r="C63" s="7"/>
      <c r="D63" s="7">
        <v>831</v>
      </c>
      <c r="E63" s="7">
        <v>296</v>
      </c>
      <c r="F63" s="58"/>
      <c r="G63" s="57"/>
      <c r="H63" s="57"/>
      <c r="I63" s="57" t="s">
        <v>16</v>
      </c>
      <c r="J63" s="57"/>
      <c r="K63" s="1"/>
    </row>
    <row r="64" spans="1:11" ht="15" customHeight="1" x14ac:dyDescent="0.25">
      <c r="A64" s="10" t="s">
        <v>56</v>
      </c>
      <c r="B64" s="7">
        <v>2530</v>
      </c>
      <c r="C64" s="7"/>
      <c r="D64" s="7">
        <v>240</v>
      </c>
      <c r="E64" s="7" t="s">
        <v>16</v>
      </c>
      <c r="F64" s="58"/>
      <c r="G64" s="57"/>
      <c r="H64" s="57"/>
      <c r="I64" s="57" t="s">
        <v>16</v>
      </c>
      <c r="J64" s="57"/>
      <c r="K64" s="1"/>
    </row>
    <row r="65" spans="1:11" ht="15" customHeight="1" x14ac:dyDescent="0.25">
      <c r="A65" s="10" t="s">
        <v>57</v>
      </c>
      <c r="B65" s="7">
        <v>2531</v>
      </c>
      <c r="C65" s="7"/>
      <c r="D65" s="7">
        <v>244</v>
      </c>
      <c r="E65" s="7">
        <v>226</v>
      </c>
      <c r="F65" s="58"/>
      <c r="G65" s="57"/>
      <c r="H65" s="57"/>
      <c r="I65" s="57" t="s">
        <v>16</v>
      </c>
      <c r="J65" s="57"/>
      <c r="K65" s="1"/>
    </row>
    <row r="66" spans="1:11" ht="17.25" customHeight="1" x14ac:dyDescent="0.25">
      <c r="A66" s="5" t="s">
        <v>58</v>
      </c>
      <c r="B66" s="6">
        <v>2600</v>
      </c>
      <c r="C66" s="6"/>
      <c r="D66" s="6" t="s">
        <v>16</v>
      </c>
      <c r="E66" s="6" t="s">
        <v>16</v>
      </c>
      <c r="F66" s="63">
        <f>F67+F71</f>
        <v>4742885.82</v>
      </c>
      <c r="G66" s="63">
        <f>G67+G71</f>
        <v>3365633.33</v>
      </c>
      <c r="H66" s="63">
        <f>H67+H71</f>
        <v>731645.57000000007</v>
      </c>
      <c r="I66" s="63"/>
      <c r="J66" s="63">
        <f>J92</f>
        <v>645606.92000000004</v>
      </c>
      <c r="K66" s="1"/>
    </row>
    <row r="67" spans="1:11" ht="28.5" customHeight="1" x14ac:dyDescent="0.25">
      <c r="A67" s="10" t="s">
        <v>59</v>
      </c>
      <c r="B67" s="7">
        <v>2630</v>
      </c>
      <c r="C67" s="7"/>
      <c r="D67" s="7">
        <v>240</v>
      </c>
      <c r="E67" s="7" t="s">
        <v>16</v>
      </c>
      <c r="F67" s="58">
        <f>G67+H67+J67</f>
        <v>500000</v>
      </c>
      <c r="G67" s="57">
        <f>G68+G69+G70</f>
        <v>0</v>
      </c>
      <c r="H67" s="57">
        <f>H68+H69+H70</f>
        <v>500000</v>
      </c>
      <c r="I67" s="57"/>
      <c r="J67" s="57"/>
      <c r="K67" s="1"/>
    </row>
    <row r="68" spans="1:11" ht="13.5" customHeight="1" x14ac:dyDescent="0.25">
      <c r="A68" s="10" t="s">
        <v>60</v>
      </c>
      <c r="B68" s="7">
        <v>2631</v>
      </c>
      <c r="C68" s="7"/>
      <c r="D68" s="7">
        <v>243</v>
      </c>
      <c r="E68" s="7">
        <v>225.005</v>
      </c>
      <c r="F68" s="58">
        <f t="shared" ref="F68:F70" si="5">G68+H68+J68</f>
        <v>500000</v>
      </c>
      <c r="G68" s="57"/>
      <c r="H68" s="57">
        <v>500000</v>
      </c>
      <c r="I68" s="57"/>
      <c r="J68" s="57"/>
      <c r="K68" s="1"/>
    </row>
    <row r="69" spans="1:11" ht="13.5" customHeight="1" x14ac:dyDescent="0.25">
      <c r="A69" s="10" t="s">
        <v>61</v>
      </c>
      <c r="B69" s="7">
        <v>2631</v>
      </c>
      <c r="C69" s="7"/>
      <c r="D69" s="7">
        <v>243</v>
      </c>
      <c r="E69" s="7">
        <v>226</v>
      </c>
      <c r="F69" s="58">
        <f t="shared" si="5"/>
        <v>0</v>
      </c>
      <c r="G69" s="57"/>
      <c r="H69" s="57"/>
      <c r="I69" s="57"/>
      <c r="J69" s="57"/>
      <c r="K69" s="1"/>
    </row>
    <row r="70" spans="1:11" ht="13.5" customHeight="1" x14ac:dyDescent="0.25">
      <c r="A70" s="10" t="s">
        <v>62</v>
      </c>
      <c r="B70" s="7">
        <v>2631</v>
      </c>
      <c r="C70" s="7"/>
      <c r="D70" s="7">
        <v>243</v>
      </c>
      <c r="E70" s="7">
        <v>228</v>
      </c>
      <c r="F70" s="58">
        <f t="shared" si="5"/>
        <v>0</v>
      </c>
      <c r="G70" s="57"/>
      <c r="H70" s="57"/>
      <c r="I70" s="57"/>
      <c r="J70" s="57"/>
      <c r="K70" s="1"/>
    </row>
    <row r="71" spans="1:11" ht="13.5" customHeight="1" x14ac:dyDescent="0.25">
      <c r="A71" s="10" t="s">
        <v>56</v>
      </c>
      <c r="B71" s="7">
        <v>2640</v>
      </c>
      <c r="C71" s="7"/>
      <c r="D71" s="7">
        <v>240</v>
      </c>
      <c r="E71" s="7" t="s">
        <v>16</v>
      </c>
      <c r="F71" s="58">
        <f>F72+F74+F80+F85+F86+F87+F88+F89+F90+F91+F92+F93+F94+F95+F96+F97</f>
        <v>4242885.82</v>
      </c>
      <c r="G71" s="58">
        <f t="shared" ref="G71:H71" si="6">G72+G74+G80+G85+G87+G90+G92+G93+G94+G109+G96+G97</f>
        <v>3365633.33</v>
      </c>
      <c r="H71" s="58">
        <f t="shared" si="6"/>
        <v>231645.57</v>
      </c>
      <c r="I71" s="57"/>
      <c r="J71" s="57">
        <f t="shared" ref="J71" si="7">J72+J74+J80+J85+J87+J90+J92+J93+J96</f>
        <v>645606.92000000004</v>
      </c>
      <c r="K71" s="1"/>
    </row>
    <row r="72" spans="1:11" ht="13.5" customHeight="1" x14ac:dyDescent="0.25">
      <c r="A72" s="10" t="s">
        <v>63</v>
      </c>
      <c r="B72" s="7">
        <v>2641</v>
      </c>
      <c r="C72" s="7"/>
      <c r="D72" s="7">
        <v>244</v>
      </c>
      <c r="E72" s="7">
        <v>221</v>
      </c>
      <c r="F72" s="63">
        <f>G72</f>
        <v>80000</v>
      </c>
      <c r="G72" s="64">
        <v>80000</v>
      </c>
      <c r="H72" s="57"/>
      <c r="I72" s="57" t="s">
        <v>16</v>
      </c>
      <c r="J72" s="57"/>
      <c r="K72" s="1"/>
    </row>
    <row r="73" spans="1:11" ht="13.5" customHeight="1" x14ac:dyDescent="0.25">
      <c r="A73" s="10" t="s">
        <v>64</v>
      </c>
      <c r="B73" s="7">
        <v>2641</v>
      </c>
      <c r="C73" s="7"/>
      <c r="D73" s="7">
        <v>244</v>
      </c>
      <c r="E73" s="7">
        <v>222</v>
      </c>
      <c r="F73" s="58"/>
      <c r="G73" s="57"/>
      <c r="H73" s="57"/>
      <c r="I73" s="57" t="s">
        <v>16</v>
      </c>
      <c r="J73" s="57"/>
      <c r="K73" s="1"/>
    </row>
    <row r="74" spans="1:11" ht="13.5" customHeight="1" x14ac:dyDescent="0.25">
      <c r="A74" s="11" t="s">
        <v>65</v>
      </c>
      <c r="B74" s="7">
        <v>2641</v>
      </c>
      <c r="C74" s="7"/>
      <c r="D74" s="7">
        <v>244</v>
      </c>
      <c r="E74" s="7">
        <v>223</v>
      </c>
      <c r="F74" s="63">
        <f>F75+F76+F77+F78+F79</f>
        <v>1746393.07</v>
      </c>
      <c r="G74" s="63">
        <f>G75+G76+G77+G78+G79</f>
        <v>1746393.07</v>
      </c>
      <c r="H74" s="57"/>
      <c r="I74" s="57" t="s">
        <v>16</v>
      </c>
      <c r="J74" s="57"/>
      <c r="K74" s="1"/>
    </row>
    <row r="75" spans="1:11" ht="13.5" customHeight="1" x14ac:dyDescent="0.25">
      <c r="A75" s="10" t="s">
        <v>66</v>
      </c>
      <c r="B75" s="7">
        <v>2641</v>
      </c>
      <c r="C75" s="7"/>
      <c r="D75" s="7">
        <v>244</v>
      </c>
      <c r="E75" s="7">
        <v>223.001</v>
      </c>
      <c r="F75" s="58">
        <f>G75</f>
        <v>649740.02</v>
      </c>
      <c r="G75" s="57">
        <v>649740.02</v>
      </c>
      <c r="H75" s="57"/>
      <c r="I75" s="57" t="s">
        <v>16</v>
      </c>
      <c r="J75" s="57"/>
      <c r="K75" s="1"/>
    </row>
    <row r="76" spans="1:11" ht="13.5" customHeight="1" x14ac:dyDescent="0.25">
      <c r="A76" s="10" t="s">
        <v>67</v>
      </c>
      <c r="B76" s="7">
        <v>2641</v>
      </c>
      <c r="C76" s="7"/>
      <c r="D76" s="7">
        <v>244</v>
      </c>
      <c r="E76" s="7">
        <v>223.00200000000001</v>
      </c>
      <c r="F76" s="58"/>
      <c r="G76" s="57"/>
      <c r="H76" s="57"/>
      <c r="I76" s="57" t="s">
        <v>16</v>
      </c>
      <c r="J76" s="57"/>
      <c r="K76" s="1"/>
    </row>
    <row r="77" spans="1:11" ht="13.5" customHeight="1" x14ac:dyDescent="0.25">
      <c r="A77" s="10" t="s">
        <v>68</v>
      </c>
      <c r="B77" s="7">
        <v>2641</v>
      </c>
      <c r="C77" s="7"/>
      <c r="D77" s="7">
        <v>244</v>
      </c>
      <c r="E77" s="7">
        <v>223.00299999999999</v>
      </c>
      <c r="F77" s="58">
        <f>G77</f>
        <v>123000</v>
      </c>
      <c r="G77" s="57">
        <v>123000</v>
      </c>
      <c r="H77" s="57"/>
      <c r="I77" s="57" t="s">
        <v>16</v>
      </c>
      <c r="J77" s="57"/>
      <c r="K77" s="1"/>
    </row>
    <row r="78" spans="1:11" x14ac:dyDescent="0.25">
      <c r="A78" s="10" t="s">
        <v>69</v>
      </c>
      <c r="B78" s="7">
        <v>2641</v>
      </c>
      <c r="C78" s="7"/>
      <c r="D78" s="7">
        <v>244</v>
      </c>
      <c r="E78" s="7">
        <v>223.01300000000001</v>
      </c>
      <c r="F78" s="58">
        <f>G78+H78</f>
        <v>973653.05</v>
      </c>
      <c r="G78" s="57">
        <v>973653.05</v>
      </c>
      <c r="H78" s="57"/>
      <c r="I78" s="57" t="s">
        <v>16</v>
      </c>
      <c r="J78" s="57"/>
      <c r="K78" s="3"/>
    </row>
    <row r="79" spans="1:11" ht="14.25" customHeight="1" x14ac:dyDescent="0.25">
      <c r="A79" s="10" t="s">
        <v>70</v>
      </c>
      <c r="B79" s="7">
        <v>2641</v>
      </c>
      <c r="C79" s="7"/>
      <c r="D79" s="7">
        <v>244</v>
      </c>
      <c r="E79" s="7" t="s">
        <v>71</v>
      </c>
      <c r="F79" s="58"/>
      <c r="G79" s="57"/>
      <c r="H79" s="57"/>
      <c r="I79" s="57" t="s">
        <v>16</v>
      </c>
      <c r="J79" s="57"/>
      <c r="K79" s="1"/>
    </row>
    <row r="80" spans="1:11" ht="18" customHeight="1" x14ac:dyDescent="0.25">
      <c r="A80" s="11" t="s">
        <v>72</v>
      </c>
      <c r="B80" s="7">
        <v>2641</v>
      </c>
      <c r="C80" s="7"/>
      <c r="D80" s="7">
        <v>244</v>
      </c>
      <c r="E80" s="7">
        <v>225</v>
      </c>
      <c r="F80" s="63">
        <f>F81+F82+F83+F84</f>
        <v>85000</v>
      </c>
      <c r="G80" s="63">
        <f>G81+G82+G83+G84</f>
        <v>85000</v>
      </c>
      <c r="H80" s="64">
        <f>H81+H82+H83+H84</f>
        <v>0</v>
      </c>
      <c r="I80" s="57" t="s">
        <v>16</v>
      </c>
      <c r="J80" s="57"/>
      <c r="K80" s="1"/>
    </row>
    <row r="81" spans="1:11" ht="17.25" customHeight="1" x14ac:dyDescent="0.25">
      <c r="A81" s="10" t="s">
        <v>73</v>
      </c>
      <c r="B81" s="7">
        <v>2641</v>
      </c>
      <c r="C81" s="7"/>
      <c r="D81" s="7">
        <v>244</v>
      </c>
      <c r="E81" s="7">
        <v>225.00399999999999</v>
      </c>
      <c r="F81" s="58">
        <f>G81</f>
        <v>30000</v>
      </c>
      <c r="G81" s="57">
        <v>30000</v>
      </c>
      <c r="H81" s="57"/>
      <c r="I81" s="57" t="s">
        <v>16</v>
      </c>
      <c r="J81" s="57"/>
      <c r="K81" s="1"/>
    </row>
    <row r="82" spans="1:11" ht="15.75" x14ac:dyDescent="0.25">
      <c r="A82" s="10" t="s">
        <v>74</v>
      </c>
      <c r="B82" s="7">
        <v>2641</v>
      </c>
      <c r="C82" s="7"/>
      <c r="D82" s="7">
        <v>244</v>
      </c>
      <c r="E82" s="7">
        <v>225.006</v>
      </c>
      <c r="F82" s="58">
        <f>G82+H82</f>
        <v>25000</v>
      </c>
      <c r="G82" s="57">
        <v>25000</v>
      </c>
      <c r="H82" s="57"/>
      <c r="I82" s="57" t="s">
        <v>16</v>
      </c>
      <c r="J82" s="57"/>
      <c r="K82" s="1"/>
    </row>
    <row r="83" spans="1:11" ht="15.75" x14ac:dyDescent="0.25">
      <c r="A83" s="10" t="s">
        <v>75</v>
      </c>
      <c r="B83" s="7">
        <v>2641</v>
      </c>
      <c r="C83" s="7"/>
      <c r="D83" s="7">
        <v>244</v>
      </c>
      <c r="E83" s="7">
        <v>225.00700000000001</v>
      </c>
      <c r="F83" s="58"/>
      <c r="G83" s="57"/>
      <c r="H83" s="57"/>
      <c r="I83" s="57"/>
      <c r="J83" s="57"/>
      <c r="K83" s="1"/>
    </row>
    <row r="84" spans="1:11" ht="15.75" x14ac:dyDescent="0.25">
      <c r="A84" s="10" t="s">
        <v>76</v>
      </c>
      <c r="B84" s="7">
        <v>2641</v>
      </c>
      <c r="C84" s="7"/>
      <c r="D84" s="7">
        <v>244</v>
      </c>
      <c r="E84" s="7">
        <v>225.018</v>
      </c>
      <c r="F84" s="58">
        <f>G84+H84</f>
        <v>30000</v>
      </c>
      <c r="G84" s="57">
        <v>30000</v>
      </c>
      <c r="H84" s="57"/>
      <c r="I84" s="57" t="s">
        <v>16</v>
      </c>
      <c r="J84" s="57"/>
      <c r="K84" s="1"/>
    </row>
    <row r="85" spans="1:11" ht="15.75" x14ac:dyDescent="0.25">
      <c r="A85" s="10" t="s">
        <v>61</v>
      </c>
      <c r="B85" s="7">
        <v>2641</v>
      </c>
      <c r="C85" s="7"/>
      <c r="D85" s="7">
        <v>244</v>
      </c>
      <c r="E85" s="7">
        <v>226</v>
      </c>
      <c r="F85" s="63">
        <f>G85+H85</f>
        <v>157811.92000000001</v>
      </c>
      <c r="G85" s="57">
        <v>157811.92000000001</v>
      </c>
      <c r="H85" s="57"/>
      <c r="I85" s="57" t="s">
        <v>16</v>
      </c>
      <c r="J85" s="57"/>
      <c r="K85" s="1"/>
    </row>
    <row r="86" spans="1:11" ht="15.75" x14ac:dyDescent="0.25">
      <c r="A86" s="10" t="s">
        <v>77</v>
      </c>
      <c r="B86" s="7">
        <v>2641</v>
      </c>
      <c r="C86" s="7"/>
      <c r="D86" s="7">
        <v>244</v>
      </c>
      <c r="E86" s="7">
        <v>227</v>
      </c>
      <c r="F86" s="58">
        <f>G86+H86</f>
        <v>0</v>
      </c>
      <c r="G86" s="57"/>
      <c r="H86" s="57"/>
      <c r="I86" s="57" t="s">
        <v>16</v>
      </c>
      <c r="J86" s="57"/>
      <c r="K86" s="1"/>
    </row>
    <row r="87" spans="1:11" ht="15.75" x14ac:dyDescent="0.25">
      <c r="A87" s="10" t="s">
        <v>78</v>
      </c>
      <c r="B87" s="7">
        <v>2641</v>
      </c>
      <c r="C87" s="7"/>
      <c r="D87" s="7">
        <v>244</v>
      </c>
      <c r="E87" s="7">
        <v>310.31200000000001</v>
      </c>
      <c r="F87" s="63">
        <f>G87</f>
        <v>700828.34</v>
      </c>
      <c r="G87" s="64">
        <v>700828.34</v>
      </c>
      <c r="H87" s="57"/>
      <c r="I87" s="57" t="s">
        <v>16</v>
      </c>
      <c r="J87" s="57"/>
      <c r="K87" s="1"/>
    </row>
    <row r="88" spans="1:11" ht="27.75" customHeight="1" x14ac:dyDescent="0.25">
      <c r="A88" s="10" t="s">
        <v>79</v>
      </c>
      <c r="B88" s="7">
        <v>2641</v>
      </c>
      <c r="C88" s="7"/>
      <c r="D88" s="7">
        <v>244</v>
      </c>
      <c r="E88" s="7">
        <v>310.31299999999999</v>
      </c>
      <c r="F88" s="58"/>
      <c r="G88" s="57"/>
      <c r="H88" s="57"/>
      <c r="I88" s="57"/>
      <c r="J88" s="57"/>
      <c r="K88" s="1"/>
    </row>
    <row r="89" spans="1:11" ht="15.75" x14ac:dyDescent="0.25">
      <c r="A89" s="10" t="s">
        <v>80</v>
      </c>
      <c r="B89" s="7">
        <v>2641</v>
      </c>
      <c r="C89" s="7"/>
      <c r="D89" s="7">
        <v>244</v>
      </c>
      <c r="E89" s="7">
        <v>310.31400000000002</v>
      </c>
      <c r="F89" s="58"/>
      <c r="G89" s="57"/>
      <c r="H89" s="57"/>
      <c r="I89" s="57"/>
      <c r="J89" s="57"/>
      <c r="K89" s="1"/>
    </row>
    <row r="90" spans="1:11" ht="24" x14ac:dyDescent="0.25">
      <c r="A90" s="10" t="s">
        <v>81</v>
      </c>
      <c r="B90" s="7">
        <v>2641</v>
      </c>
      <c r="C90" s="7"/>
      <c r="D90" s="7">
        <v>244</v>
      </c>
      <c r="E90" s="7">
        <v>310.315</v>
      </c>
      <c r="F90" s="63">
        <f>G90</f>
        <v>160000</v>
      </c>
      <c r="G90" s="64">
        <v>160000</v>
      </c>
      <c r="H90" s="57"/>
      <c r="I90" s="57"/>
      <c r="J90" s="57"/>
      <c r="K90" s="1"/>
    </row>
    <row r="91" spans="1:11" ht="29.25" customHeight="1" x14ac:dyDescent="0.25">
      <c r="A91" s="10" t="s">
        <v>82</v>
      </c>
      <c r="B91" s="7">
        <v>2641</v>
      </c>
      <c r="C91" s="7"/>
      <c r="D91" s="7">
        <v>244</v>
      </c>
      <c r="E91" s="7">
        <v>341</v>
      </c>
      <c r="F91" s="58"/>
      <c r="G91" s="57"/>
      <c r="H91" s="57"/>
      <c r="I91" s="57" t="s">
        <v>16</v>
      </c>
      <c r="J91" s="57"/>
      <c r="K91" s="1"/>
    </row>
    <row r="92" spans="1:11" ht="15.75" customHeight="1" x14ac:dyDescent="0.25">
      <c r="A92" s="10" t="s">
        <v>83</v>
      </c>
      <c r="B92" s="7">
        <v>2641</v>
      </c>
      <c r="C92" s="7"/>
      <c r="D92" s="7">
        <v>244</v>
      </c>
      <c r="E92" s="7">
        <v>342</v>
      </c>
      <c r="F92" s="63">
        <f>G92+H92+J92</f>
        <v>1049752.49</v>
      </c>
      <c r="G92" s="57">
        <v>172500</v>
      </c>
      <c r="H92" s="57">
        <v>231645.57</v>
      </c>
      <c r="I92" s="57" t="s">
        <v>16</v>
      </c>
      <c r="J92" s="57">
        <v>645606.92000000004</v>
      </c>
      <c r="K92" s="1"/>
    </row>
    <row r="93" spans="1:11" ht="15.75" customHeight="1" x14ac:dyDescent="0.25">
      <c r="A93" s="10" t="s">
        <v>84</v>
      </c>
      <c r="B93" s="7">
        <v>2641</v>
      </c>
      <c r="C93" s="7"/>
      <c r="D93" s="7">
        <v>244</v>
      </c>
      <c r="E93" s="7">
        <v>343</v>
      </c>
      <c r="F93" s="63">
        <f>G93</f>
        <v>243000</v>
      </c>
      <c r="G93" s="57">
        <v>243000</v>
      </c>
      <c r="H93" s="57"/>
      <c r="I93" s="57" t="s">
        <v>16</v>
      </c>
      <c r="J93" s="57"/>
      <c r="K93" s="1"/>
    </row>
    <row r="94" spans="1:11" ht="15.75" customHeight="1" x14ac:dyDescent="0.25">
      <c r="A94" s="10" t="s">
        <v>282</v>
      </c>
      <c r="B94" s="68">
        <v>2641</v>
      </c>
      <c r="C94" s="68"/>
      <c r="D94" s="68">
        <v>244</v>
      </c>
      <c r="E94" s="68">
        <v>344</v>
      </c>
      <c r="F94" s="63">
        <f>H94</f>
        <v>0</v>
      </c>
      <c r="G94" s="57"/>
      <c r="H94" s="57"/>
      <c r="I94" s="57"/>
      <c r="J94" s="57"/>
      <c r="K94" s="69"/>
    </row>
    <row r="95" spans="1:11" ht="15.75" customHeight="1" x14ac:dyDescent="0.25">
      <c r="A95" s="10" t="s">
        <v>85</v>
      </c>
      <c r="B95" s="7">
        <v>2641</v>
      </c>
      <c r="C95" s="7"/>
      <c r="D95" s="7">
        <v>244</v>
      </c>
      <c r="E95" s="7">
        <v>345</v>
      </c>
      <c r="F95" s="58"/>
      <c r="G95" s="57"/>
      <c r="H95" s="57"/>
      <c r="I95" s="57" t="s">
        <v>16</v>
      </c>
      <c r="J95" s="57"/>
      <c r="K95" s="1"/>
    </row>
    <row r="96" spans="1:11" ht="24.75" customHeight="1" x14ac:dyDescent="0.25">
      <c r="A96" s="10" t="s">
        <v>86</v>
      </c>
      <c r="B96" s="7">
        <v>2641</v>
      </c>
      <c r="C96" s="7"/>
      <c r="D96" s="7">
        <v>244</v>
      </c>
      <c r="E96" s="7">
        <v>346</v>
      </c>
      <c r="F96" s="63">
        <f>G96</f>
        <v>20100</v>
      </c>
      <c r="G96" s="57">
        <v>20100</v>
      </c>
      <c r="H96" s="57"/>
      <c r="I96" s="57" t="s">
        <v>16</v>
      </c>
      <c r="J96" s="57"/>
      <c r="K96" s="1"/>
    </row>
    <row r="97" spans="1:11" ht="26.25" customHeight="1" x14ac:dyDescent="0.25">
      <c r="A97" s="10" t="s">
        <v>87</v>
      </c>
      <c r="B97" s="7">
        <v>2641</v>
      </c>
      <c r="C97" s="7"/>
      <c r="D97" s="7">
        <v>244</v>
      </c>
      <c r="E97" s="7">
        <v>349</v>
      </c>
      <c r="F97" s="58">
        <f>G97+H97</f>
        <v>0</v>
      </c>
      <c r="G97" s="57"/>
      <c r="H97" s="57"/>
      <c r="I97" s="57" t="s">
        <v>16</v>
      </c>
      <c r="J97" s="57"/>
      <c r="K97" s="1"/>
    </row>
    <row r="98" spans="1:11" ht="16.5" customHeight="1" x14ac:dyDescent="0.25">
      <c r="A98" s="10" t="s">
        <v>88</v>
      </c>
      <c r="B98" s="7">
        <v>2641</v>
      </c>
      <c r="C98" s="7"/>
      <c r="D98" s="7">
        <v>240</v>
      </c>
      <c r="E98" s="7" t="s">
        <v>16</v>
      </c>
      <c r="F98" s="58" t="s">
        <v>16</v>
      </c>
      <c r="G98" s="57" t="s">
        <v>16</v>
      </c>
      <c r="H98" s="57" t="s">
        <v>16</v>
      </c>
      <c r="I98" s="57" t="s">
        <v>16</v>
      </c>
      <c r="J98" s="57" t="s">
        <v>16</v>
      </c>
      <c r="K98" s="1"/>
    </row>
    <row r="99" spans="1:11" ht="38.25" customHeight="1" x14ac:dyDescent="0.25">
      <c r="A99" s="10" t="s">
        <v>89</v>
      </c>
      <c r="B99" s="7">
        <v>2641</v>
      </c>
      <c r="C99" s="7"/>
      <c r="D99" s="7">
        <v>244</v>
      </c>
      <c r="E99" s="7">
        <v>353</v>
      </c>
      <c r="F99" s="58" t="s">
        <v>16</v>
      </c>
      <c r="G99" s="57" t="s">
        <v>16</v>
      </c>
      <c r="H99" s="57" t="s">
        <v>16</v>
      </c>
      <c r="I99" s="57" t="s">
        <v>16</v>
      </c>
      <c r="J99" s="57" t="s">
        <v>16</v>
      </c>
      <c r="K99" s="1"/>
    </row>
    <row r="100" spans="1:11" ht="24" x14ac:dyDescent="0.25">
      <c r="A100" s="10" t="s">
        <v>90</v>
      </c>
      <c r="B100" s="7">
        <v>2650</v>
      </c>
      <c r="C100" s="7"/>
      <c r="D100" s="7">
        <v>407</v>
      </c>
      <c r="E100" s="7" t="s">
        <v>16</v>
      </c>
      <c r="F100" s="58"/>
      <c r="G100" s="57"/>
      <c r="H100" s="57"/>
      <c r="I100" s="57"/>
      <c r="J100" s="57"/>
      <c r="K100" s="1"/>
    </row>
    <row r="101" spans="1:11" ht="15" customHeight="1" x14ac:dyDescent="0.25">
      <c r="A101" s="10" t="s">
        <v>6</v>
      </c>
      <c r="B101" s="7"/>
      <c r="C101" s="7"/>
      <c r="D101" s="7"/>
      <c r="E101" s="7"/>
      <c r="F101" s="58"/>
      <c r="G101" s="57"/>
      <c r="H101" s="57"/>
      <c r="I101" s="57"/>
      <c r="J101" s="57"/>
      <c r="K101" s="1"/>
    </row>
    <row r="102" spans="1:11" ht="29.25" customHeight="1" x14ac:dyDescent="0.25">
      <c r="A102" s="10" t="s">
        <v>91</v>
      </c>
      <c r="B102" s="7">
        <v>2652</v>
      </c>
      <c r="C102" s="7"/>
      <c r="D102" s="7">
        <v>407</v>
      </c>
      <c r="E102" s="7" t="s">
        <v>16</v>
      </c>
      <c r="F102" s="58"/>
      <c r="G102" s="57"/>
      <c r="H102" s="57"/>
      <c r="I102" s="57"/>
      <c r="J102" s="57"/>
      <c r="K102" s="1"/>
    </row>
    <row r="103" spans="1:11" ht="15.75" x14ac:dyDescent="0.25">
      <c r="A103" s="10" t="s">
        <v>61</v>
      </c>
      <c r="B103" s="7">
        <v>2652</v>
      </c>
      <c r="C103" s="7"/>
      <c r="D103" s="7">
        <v>407</v>
      </c>
      <c r="E103" s="7">
        <v>226</v>
      </c>
      <c r="F103" s="58">
        <v>0</v>
      </c>
      <c r="G103" s="57"/>
      <c r="H103" s="57"/>
      <c r="I103" s="57"/>
      <c r="J103" s="57"/>
      <c r="K103" s="1"/>
    </row>
    <row r="104" spans="1:11" ht="16.5" customHeight="1" x14ac:dyDescent="0.25">
      <c r="A104" s="10" t="s">
        <v>62</v>
      </c>
      <c r="B104" s="7">
        <v>2652</v>
      </c>
      <c r="C104" s="7"/>
      <c r="D104" s="7">
        <v>407</v>
      </c>
      <c r="E104" s="7">
        <v>228</v>
      </c>
      <c r="F104" s="58">
        <v>0</v>
      </c>
      <c r="G104" s="57"/>
      <c r="H104" s="57"/>
      <c r="I104" s="57"/>
      <c r="J104" s="57"/>
      <c r="K104" s="1"/>
    </row>
    <row r="105" spans="1:11" ht="16.5" customHeight="1" x14ac:dyDescent="0.25">
      <c r="A105" s="10" t="s">
        <v>80</v>
      </c>
      <c r="B105" s="7">
        <v>2652</v>
      </c>
      <c r="C105" s="7"/>
      <c r="D105" s="7">
        <v>407</v>
      </c>
      <c r="E105" s="7">
        <v>310.31400000000002</v>
      </c>
      <c r="F105" s="58">
        <v>0</v>
      </c>
      <c r="G105" s="57"/>
      <c r="H105" s="57"/>
      <c r="I105" s="57"/>
      <c r="J105" s="57"/>
      <c r="K105" s="1"/>
    </row>
    <row r="106" spans="1:11" ht="16.5" customHeight="1" x14ac:dyDescent="0.25">
      <c r="A106" s="10" t="s">
        <v>85</v>
      </c>
      <c r="B106" s="7">
        <v>2652</v>
      </c>
      <c r="C106" s="7"/>
      <c r="D106" s="7">
        <v>407</v>
      </c>
      <c r="E106" s="7">
        <v>345</v>
      </c>
      <c r="F106" s="58">
        <v>0</v>
      </c>
      <c r="G106" s="57"/>
      <c r="H106" s="57"/>
      <c r="I106" s="57"/>
      <c r="J106" s="57"/>
      <c r="K106" s="1"/>
    </row>
    <row r="107" spans="1:11" ht="26.25" customHeight="1" x14ac:dyDescent="0.25">
      <c r="A107" s="10" t="s">
        <v>86</v>
      </c>
      <c r="B107" s="7">
        <v>2652</v>
      </c>
      <c r="C107" s="7"/>
      <c r="D107" s="7">
        <v>407</v>
      </c>
      <c r="E107" s="7">
        <v>346</v>
      </c>
      <c r="F107" s="58">
        <v>0</v>
      </c>
      <c r="G107" s="57"/>
      <c r="H107" s="57"/>
      <c r="I107" s="57"/>
      <c r="J107" s="57"/>
      <c r="K107" s="1"/>
    </row>
    <row r="108" spans="1:11" ht="15.75" x14ac:dyDescent="0.25">
      <c r="A108" s="5" t="s">
        <v>92</v>
      </c>
      <c r="B108" s="6">
        <v>4000</v>
      </c>
      <c r="C108" s="6"/>
      <c r="D108" s="6" t="s">
        <v>16</v>
      </c>
      <c r="E108" s="6" t="s">
        <v>16</v>
      </c>
      <c r="F108" s="63">
        <v>0</v>
      </c>
      <c r="G108" s="64"/>
      <c r="H108" s="64"/>
      <c r="I108" s="64"/>
      <c r="J108" s="64"/>
      <c r="K108" s="1"/>
    </row>
    <row r="109" spans="1:11" ht="18" customHeight="1" x14ac:dyDescent="0.25">
      <c r="A109" s="10" t="s">
        <v>93</v>
      </c>
      <c r="B109" s="7">
        <v>4010</v>
      </c>
      <c r="C109" s="7"/>
      <c r="D109" s="7">
        <v>610</v>
      </c>
      <c r="E109" s="7">
        <v>610</v>
      </c>
      <c r="F109" s="7">
        <f>H109</f>
        <v>0</v>
      </c>
      <c r="G109" s="8"/>
      <c r="H109" s="8"/>
      <c r="I109" s="8"/>
      <c r="J109" s="8"/>
      <c r="K109" s="1"/>
    </row>
    <row r="110" spans="1:11" ht="15.75" x14ac:dyDescent="0.25">
      <c r="A110" s="10"/>
      <c r="B110" s="7"/>
      <c r="C110" s="7"/>
      <c r="D110" s="7"/>
      <c r="E110" s="7"/>
      <c r="F110" s="7"/>
      <c r="G110" s="8"/>
      <c r="H110" s="8"/>
      <c r="I110" s="8"/>
      <c r="J110" s="8"/>
      <c r="K110" s="1"/>
    </row>
  </sheetData>
  <mergeCells count="13">
    <mergeCell ref="A1:J1"/>
    <mergeCell ref="I6:I7"/>
    <mergeCell ref="J6:J7"/>
    <mergeCell ref="A3:A7"/>
    <mergeCell ref="B3:B7"/>
    <mergeCell ref="C3:E6"/>
    <mergeCell ref="F3:J3"/>
    <mergeCell ref="F4:J4"/>
    <mergeCell ref="K3:K4"/>
    <mergeCell ref="F5:F7"/>
    <mergeCell ref="H5:J5"/>
    <mergeCell ref="G6:G7"/>
    <mergeCell ref="H6:H7"/>
  </mergeCells>
  <pageMargins left="0.25" right="0.25" top="0.75" bottom="0.75" header="0.3" footer="0.3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9"/>
  <sheetViews>
    <sheetView topLeftCell="A55" workbookViewId="0">
      <selection activeCell="U36" sqref="U36"/>
    </sheetView>
  </sheetViews>
  <sheetFormatPr defaultRowHeight="15" x14ac:dyDescent="0.25"/>
  <cols>
    <col min="1" max="1" width="25" customWidth="1"/>
    <col min="6" max="6" width="11" customWidth="1"/>
    <col min="7" max="7" width="10.42578125" customWidth="1"/>
    <col min="9" max="9" width="10.5703125" customWidth="1"/>
    <col min="10" max="10" width="10.85546875" customWidth="1"/>
  </cols>
  <sheetData>
    <row r="1" spans="1:19" x14ac:dyDescent="0.25">
      <c r="A1" s="93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3" spans="1:19" x14ac:dyDescent="0.25">
      <c r="A3" s="90" t="s">
        <v>0</v>
      </c>
      <c r="B3" s="90" t="s">
        <v>1</v>
      </c>
      <c r="C3" s="90" t="s">
        <v>2</v>
      </c>
      <c r="D3" s="90"/>
      <c r="E3" s="90"/>
      <c r="F3" s="90" t="s">
        <v>3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x14ac:dyDescent="0.25">
      <c r="A4" s="90"/>
      <c r="B4" s="90"/>
      <c r="C4" s="90"/>
      <c r="D4" s="90"/>
      <c r="E4" s="90"/>
      <c r="F4" s="90" t="s">
        <v>4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 x14ac:dyDescent="0.25">
      <c r="A5" s="90"/>
      <c r="B5" s="90"/>
      <c r="C5" s="90"/>
      <c r="D5" s="90"/>
      <c r="E5" s="90"/>
      <c r="F5" s="90" t="s">
        <v>5</v>
      </c>
      <c r="G5" s="90"/>
      <c r="H5" s="90"/>
      <c r="I5" s="90" t="s">
        <v>6</v>
      </c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 ht="70.5" customHeight="1" x14ac:dyDescent="0.25">
      <c r="A6" s="90"/>
      <c r="B6" s="90"/>
      <c r="C6" s="90"/>
      <c r="D6" s="90"/>
      <c r="E6" s="90"/>
      <c r="F6" s="90"/>
      <c r="G6" s="90"/>
      <c r="H6" s="90"/>
      <c r="I6" s="91" t="s">
        <v>7</v>
      </c>
      <c r="J6" s="91"/>
      <c r="K6" s="91"/>
      <c r="L6" s="91" t="s">
        <v>8</v>
      </c>
      <c r="M6" s="91"/>
      <c r="N6" s="91"/>
      <c r="O6" s="91" t="s">
        <v>9</v>
      </c>
      <c r="P6" s="91"/>
      <c r="Q6" s="91"/>
      <c r="R6" s="91" t="s">
        <v>10</v>
      </c>
      <c r="S6" s="91"/>
    </row>
    <row r="7" spans="1:19" ht="63.75" x14ac:dyDescent="0.25">
      <c r="A7" s="90"/>
      <c r="B7" s="90"/>
      <c r="C7" s="9" t="s">
        <v>11</v>
      </c>
      <c r="D7" s="9" t="s">
        <v>12</v>
      </c>
      <c r="E7" s="9" t="s">
        <v>13</v>
      </c>
      <c r="F7" s="9" t="s">
        <v>94</v>
      </c>
      <c r="G7" s="9" t="s">
        <v>95</v>
      </c>
      <c r="H7" s="9" t="s">
        <v>96</v>
      </c>
      <c r="I7" s="9" t="s">
        <v>94</v>
      </c>
      <c r="J7" s="9" t="s">
        <v>95</v>
      </c>
      <c r="K7" s="9" t="s">
        <v>96</v>
      </c>
      <c r="L7" s="9" t="s">
        <v>94</v>
      </c>
      <c r="M7" s="9" t="s">
        <v>95</v>
      </c>
      <c r="N7" s="9" t="s">
        <v>96</v>
      </c>
      <c r="O7" s="9" t="s">
        <v>94</v>
      </c>
      <c r="P7" s="9" t="s">
        <v>95</v>
      </c>
      <c r="Q7" s="9" t="s">
        <v>96</v>
      </c>
      <c r="R7" s="9" t="s">
        <v>94</v>
      </c>
      <c r="S7" s="9" t="s">
        <v>95</v>
      </c>
    </row>
    <row r="8" spans="1:1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</row>
    <row r="9" spans="1:19" ht="34.5" customHeight="1" x14ac:dyDescent="0.25">
      <c r="A9" s="5" t="s">
        <v>14</v>
      </c>
      <c r="B9" s="6">
        <v>1</v>
      </c>
      <c r="C9" s="6" t="s">
        <v>16</v>
      </c>
      <c r="D9" s="6">
        <v>510</v>
      </c>
      <c r="E9" s="6">
        <v>510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15</v>
      </c>
      <c r="B10" s="6">
        <v>1000</v>
      </c>
      <c r="C10" s="6" t="s">
        <v>16</v>
      </c>
      <c r="D10" s="6" t="s">
        <v>16</v>
      </c>
      <c r="E10" s="6" t="s">
        <v>16</v>
      </c>
      <c r="F10" s="61">
        <f>I10+L10+R10</f>
        <v>17564421.170000002</v>
      </c>
      <c r="G10" s="61">
        <f>J10+M10+S10</f>
        <v>17564421.170000002</v>
      </c>
      <c r="H10" s="6"/>
      <c r="I10" s="61">
        <f>I16+I17</f>
        <v>16126653</v>
      </c>
      <c r="J10" s="61">
        <f>J16+J17</f>
        <v>16126653</v>
      </c>
      <c r="K10" s="6"/>
      <c r="L10" s="61">
        <f>L29</f>
        <v>837768.17</v>
      </c>
      <c r="M10" s="61">
        <f>M29</f>
        <v>837768.17</v>
      </c>
      <c r="N10" s="6"/>
      <c r="O10" s="6"/>
      <c r="P10" s="6"/>
      <c r="Q10" s="6"/>
      <c r="R10" s="61">
        <f>R17</f>
        <v>600000</v>
      </c>
      <c r="S10" s="61">
        <f>S17</f>
        <v>600000</v>
      </c>
    </row>
    <row r="11" spans="1:19" ht="25.5" customHeight="1" x14ac:dyDescent="0.25">
      <c r="A11" s="10" t="s">
        <v>17</v>
      </c>
      <c r="B11" s="7">
        <v>1100</v>
      </c>
      <c r="C11" s="7"/>
      <c r="D11" s="7">
        <v>120</v>
      </c>
      <c r="E11" s="7">
        <v>120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10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2" customHeight="1" x14ac:dyDescent="0.25">
      <c r="A13" s="10"/>
      <c r="B13" s="7">
        <v>1110</v>
      </c>
      <c r="C13" s="7"/>
      <c r="D13" s="7">
        <v>120</v>
      </c>
      <c r="E13" s="7">
        <v>121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36.75" customHeight="1" x14ac:dyDescent="0.25">
      <c r="A14" s="10" t="s">
        <v>19</v>
      </c>
      <c r="B14" s="7">
        <v>1200</v>
      </c>
      <c r="C14" s="7"/>
      <c r="D14" s="7">
        <v>130</v>
      </c>
      <c r="E14" s="7">
        <v>130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5" customHeight="1" x14ac:dyDescent="0.25">
      <c r="A15" s="10" t="s">
        <v>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35.25" customHeight="1" x14ac:dyDescent="0.25">
      <c r="A16" s="10" t="s">
        <v>7</v>
      </c>
      <c r="B16" s="7">
        <v>1210</v>
      </c>
      <c r="C16" s="7"/>
      <c r="D16" s="7">
        <v>130</v>
      </c>
      <c r="E16" s="7">
        <v>131</v>
      </c>
      <c r="F16" s="38">
        <f>I16</f>
        <v>16126653</v>
      </c>
      <c r="G16" s="38">
        <f>J16</f>
        <v>16126653</v>
      </c>
      <c r="H16" s="7"/>
      <c r="I16" s="38">
        <v>16126653</v>
      </c>
      <c r="J16" s="38">
        <v>16126653</v>
      </c>
      <c r="K16" s="7"/>
      <c r="L16" s="7"/>
      <c r="M16" s="7"/>
      <c r="N16" s="7"/>
      <c r="O16" s="7"/>
      <c r="P16" s="7"/>
      <c r="Q16" s="7"/>
      <c r="R16" s="7"/>
      <c r="S16" s="7"/>
    </row>
    <row r="17" spans="1:19" ht="53.25" customHeight="1" x14ac:dyDescent="0.25">
      <c r="A17" s="10" t="s">
        <v>10</v>
      </c>
      <c r="B17" s="7">
        <v>1220</v>
      </c>
      <c r="C17" s="7"/>
      <c r="D17" s="7">
        <v>130</v>
      </c>
      <c r="E17" s="7">
        <v>131</v>
      </c>
      <c r="F17" s="38">
        <f>R17</f>
        <v>600000</v>
      </c>
      <c r="G17" s="38">
        <f>S17</f>
        <v>600000</v>
      </c>
      <c r="H17" s="7"/>
      <c r="I17" s="38"/>
      <c r="J17" s="38"/>
      <c r="K17" s="7"/>
      <c r="L17" s="7"/>
      <c r="M17" s="7"/>
      <c r="N17" s="7"/>
      <c r="O17" s="7"/>
      <c r="P17" s="7"/>
      <c r="Q17" s="7"/>
      <c r="R17" s="38">
        <v>600000</v>
      </c>
      <c r="S17" s="38">
        <v>600000</v>
      </c>
    </row>
    <row r="18" spans="1:19" ht="16.5" customHeight="1" x14ac:dyDescent="0.25">
      <c r="A18" s="10" t="s">
        <v>97</v>
      </c>
      <c r="B18" s="7">
        <v>1230</v>
      </c>
      <c r="C18" s="7"/>
      <c r="D18" s="7">
        <v>130</v>
      </c>
      <c r="E18" s="7">
        <v>134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6.5" customHeight="1" x14ac:dyDescent="0.25">
      <c r="A19" s="10" t="s">
        <v>98</v>
      </c>
      <c r="B19" s="7">
        <v>1240</v>
      </c>
      <c r="C19" s="7"/>
      <c r="D19" s="7">
        <v>130</v>
      </c>
      <c r="E19" s="7">
        <v>135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28.5" customHeight="1" x14ac:dyDescent="0.25">
      <c r="A20" s="10" t="s">
        <v>22</v>
      </c>
      <c r="B20" s="7">
        <v>1250</v>
      </c>
      <c r="C20" s="7"/>
      <c r="D20" s="7">
        <v>130</v>
      </c>
      <c r="E20" s="7">
        <v>136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39.75" customHeight="1" x14ac:dyDescent="0.25">
      <c r="A21" s="10" t="s">
        <v>23</v>
      </c>
      <c r="B21" s="7">
        <v>1300</v>
      </c>
      <c r="C21" s="7"/>
      <c r="D21" s="7">
        <v>140</v>
      </c>
      <c r="E21" s="7">
        <v>140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5.75" customHeight="1" x14ac:dyDescent="0.25">
      <c r="A22" s="10" t="s">
        <v>6</v>
      </c>
      <c r="B22" s="7">
        <v>1310</v>
      </c>
      <c r="C22" s="7"/>
      <c r="D22" s="7">
        <v>140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1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25.5" customHeight="1" x14ac:dyDescent="0.25">
      <c r="A24" s="10" t="s">
        <v>24</v>
      </c>
      <c r="B24" s="7">
        <v>1400</v>
      </c>
      <c r="C24" s="7"/>
      <c r="D24" s="7">
        <v>150</v>
      </c>
      <c r="E24" s="7">
        <v>150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5.75" customHeight="1" x14ac:dyDescent="0.25">
      <c r="A25" s="10" t="s">
        <v>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2.75" customHeight="1" x14ac:dyDescent="0.25">
      <c r="A26" s="10"/>
      <c r="B26" s="7">
        <v>1410</v>
      </c>
      <c r="C26" s="7"/>
      <c r="D26" s="7">
        <v>150</v>
      </c>
      <c r="E26" s="7">
        <v>155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6.5" customHeight="1" x14ac:dyDescent="0.25">
      <c r="A27" s="10" t="s">
        <v>25</v>
      </c>
      <c r="B27" s="7">
        <v>1500</v>
      </c>
      <c r="C27" s="7"/>
      <c r="D27" s="7">
        <v>180</v>
      </c>
      <c r="E27" s="7" t="s">
        <v>16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10" t="s">
        <v>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.75" customHeight="1" x14ac:dyDescent="0.25">
      <c r="A29" s="10" t="s">
        <v>99</v>
      </c>
      <c r="B29" s="7">
        <v>1510</v>
      </c>
      <c r="C29" s="7"/>
      <c r="D29" s="7">
        <v>180</v>
      </c>
      <c r="E29" s="7">
        <v>152</v>
      </c>
      <c r="F29" s="38">
        <f>L29</f>
        <v>837768.17</v>
      </c>
      <c r="G29" s="38">
        <f>M29</f>
        <v>837768.17</v>
      </c>
      <c r="H29" s="7"/>
      <c r="I29" s="7"/>
      <c r="J29" s="7"/>
      <c r="K29" s="7"/>
      <c r="L29" s="38">
        <v>837768.17</v>
      </c>
      <c r="M29" s="38">
        <v>837768.17</v>
      </c>
      <c r="N29" s="7"/>
      <c r="O29" s="7"/>
      <c r="P29" s="7"/>
      <c r="Q29" s="7"/>
      <c r="R29" s="7"/>
      <c r="S29" s="7"/>
    </row>
    <row r="30" spans="1:19" ht="24.75" customHeight="1" x14ac:dyDescent="0.25">
      <c r="A30" s="10" t="s">
        <v>9</v>
      </c>
      <c r="B30" s="7">
        <v>1520</v>
      </c>
      <c r="C30" s="7"/>
      <c r="D30" s="7">
        <v>180</v>
      </c>
      <c r="E30" s="7">
        <v>162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1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24.75" customHeight="1" x14ac:dyDescent="0.25">
      <c r="A32" s="10" t="s">
        <v>27</v>
      </c>
      <c r="B32" s="7">
        <v>1900</v>
      </c>
      <c r="C32" s="7"/>
      <c r="D32" s="7" t="s">
        <v>16</v>
      </c>
      <c r="E32" s="7" t="s">
        <v>16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4.25" customHeight="1" x14ac:dyDescent="0.25">
      <c r="A33" s="10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4.25" customHeight="1" x14ac:dyDescent="0.25">
      <c r="A34" s="10" t="s">
        <v>28</v>
      </c>
      <c r="B34" s="7">
        <v>1980</v>
      </c>
      <c r="C34" s="7"/>
      <c r="D34" s="7" t="s">
        <v>16</v>
      </c>
      <c r="E34" s="7" t="s">
        <v>16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51.75" customHeight="1" x14ac:dyDescent="0.25">
      <c r="A35" s="10" t="s">
        <v>29</v>
      </c>
      <c r="B35" s="7">
        <v>1981</v>
      </c>
      <c r="C35" s="7"/>
      <c r="D35" s="7">
        <v>510</v>
      </c>
      <c r="E35" s="7"/>
      <c r="F35" s="7"/>
      <c r="G35" s="7"/>
      <c r="H35" s="7"/>
      <c r="I35" s="7"/>
      <c r="J35" s="6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1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1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23.25" customHeight="1" x14ac:dyDescent="0.25">
      <c r="A38" s="5" t="s">
        <v>30</v>
      </c>
      <c r="B38" s="6">
        <v>2000</v>
      </c>
      <c r="C38" s="6" t="s">
        <v>16</v>
      </c>
      <c r="D38" s="6" t="s">
        <v>16</v>
      </c>
      <c r="E38" s="6" t="s">
        <v>16</v>
      </c>
      <c r="F38" s="61">
        <f>I38+L38+R38</f>
        <v>17564421.170000002</v>
      </c>
      <c r="G38" s="61">
        <f>J38+M38+S38</f>
        <v>17564421.170000002</v>
      </c>
      <c r="H38" s="6" t="s">
        <v>16</v>
      </c>
      <c r="I38" s="61">
        <v>16126653</v>
      </c>
      <c r="J38" s="61">
        <v>16126653</v>
      </c>
      <c r="K38" s="6" t="s">
        <v>16</v>
      </c>
      <c r="L38" s="61">
        <v>837768.17</v>
      </c>
      <c r="M38" s="61">
        <v>837768.17</v>
      </c>
      <c r="N38" s="6" t="s">
        <v>16</v>
      </c>
      <c r="O38" s="6"/>
      <c r="P38" s="6"/>
      <c r="Q38" s="6" t="s">
        <v>16</v>
      </c>
      <c r="R38" s="61">
        <v>600000</v>
      </c>
      <c r="S38" s="61">
        <v>600000</v>
      </c>
    </row>
    <row r="39" spans="1:19" ht="21.75" customHeight="1" x14ac:dyDescent="0.25">
      <c r="A39" s="5" t="s">
        <v>31</v>
      </c>
      <c r="B39" s="6">
        <v>2100</v>
      </c>
      <c r="C39" s="6"/>
      <c r="D39" s="6">
        <v>100</v>
      </c>
      <c r="E39" s="6" t="s">
        <v>16</v>
      </c>
      <c r="F39" s="6"/>
      <c r="G39" s="6"/>
      <c r="H39" s="6" t="s">
        <v>16</v>
      </c>
      <c r="I39" s="6"/>
      <c r="J39" s="6"/>
      <c r="K39" s="6" t="s">
        <v>16</v>
      </c>
      <c r="L39" s="6"/>
      <c r="M39" s="6"/>
      <c r="N39" s="6" t="s">
        <v>16</v>
      </c>
      <c r="O39" s="6"/>
      <c r="P39" s="6"/>
      <c r="Q39" s="6" t="s">
        <v>16</v>
      </c>
      <c r="R39" s="6"/>
      <c r="S39" s="6"/>
    </row>
    <row r="40" spans="1:19" x14ac:dyDescent="0.25">
      <c r="A40" s="10" t="s">
        <v>32</v>
      </c>
      <c r="B40" s="7"/>
      <c r="C40" s="7"/>
      <c r="D40" s="7"/>
      <c r="E40" s="7"/>
      <c r="F40" s="7"/>
      <c r="G40" s="7"/>
      <c r="H40" s="7" t="s">
        <v>16</v>
      </c>
      <c r="I40" s="7"/>
      <c r="J40" s="7"/>
      <c r="K40" s="7" t="s">
        <v>16</v>
      </c>
      <c r="L40" s="7"/>
      <c r="M40" s="7"/>
      <c r="N40" s="7" t="s">
        <v>16</v>
      </c>
      <c r="O40" s="7"/>
      <c r="P40" s="7"/>
      <c r="Q40" s="7" t="s">
        <v>16</v>
      </c>
      <c r="R40" s="7"/>
      <c r="S40" s="7"/>
    </row>
    <row r="41" spans="1:19" ht="17.25" customHeight="1" x14ac:dyDescent="0.25">
      <c r="A41" s="10" t="s">
        <v>33</v>
      </c>
      <c r="B41" s="7">
        <v>2110</v>
      </c>
      <c r="C41" s="7"/>
      <c r="D41" s="7">
        <v>111</v>
      </c>
      <c r="E41" s="7" t="s">
        <v>16</v>
      </c>
      <c r="F41" s="7"/>
      <c r="G41" s="7"/>
      <c r="H41" s="7" t="s">
        <v>16</v>
      </c>
      <c r="I41" s="7"/>
      <c r="J41" s="7"/>
      <c r="K41" s="7" t="s">
        <v>16</v>
      </c>
      <c r="L41" s="7"/>
      <c r="M41" s="7"/>
      <c r="N41" s="7" t="s">
        <v>16</v>
      </c>
      <c r="O41" s="7"/>
      <c r="P41" s="7"/>
      <c r="Q41" s="7" t="s">
        <v>16</v>
      </c>
      <c r="R41" s="7"/>
      <c r="S41" s="7"/>
    </row>
    <row r="42" spans="1:19" ht="17.25" customHeight="1" x14ac:dyDescent="0.25">
      <c r="A42" s="10" t="s">
        <v>34</v>
      </c>
      <c r="B42" s="7">
        <v>2111</v>
      </c>
      <c r="C42" s="7"/>
      <c r="D42" s="7">
        <v>111</v>
      </c>
      <c r="E42" s="7">
        <v>211</v>
      </c>
      <c r="F42" s="7">
        <f>I42+L42</f>
        <v>10359494.109999999</v>
      </c>
      <c r="G42" s="7">
        <f>I42+L42</f>
        <v>10359494.109999999</v>
      </c>
      <c r="H42" s="7" t="s">
        <v>16</v>
      </c>
      <c r="I42" s="52">
        <v>10269464</v>
      </c>
      <c r="J42" s="80">
        <v>10269464</v>
      </c>
      <c r="K42" s="7" t="s">
        <v>16</v>
      </c>
      <c r="L42" s="7">
        <v>90030.11</v>
      </c>
      <c r="M42" s="80">
        <v>90030.11</v>
      </c>
      <c r="N42" s="7" t="s">
        <v>16</v>
      </c>
      <c r="O42" s="7"/>
      <c r="P42" s="7"/>
      <c r="Q42" s="7" t="s">
        <v>16</v>
      </c>
      <c r="R42" s="7"/>
      <c r="S42" s="7"/>
    </row>
    <row r="43" spans="1:19" ht="42.75" customHeight="1" x14ac:dyDescent="0.25">
      <c r="A43" s="10" t="s">
        <v>35</v>
      </c>
      <c r="B43" s="7">
        <v>2111</v>
      </c>
      <c r="C43" s="7"/>
      <c r="D43" s="7">
        <v>111</v>
      </c>
      <c r="E43" s="7">
        <v>266</v>
      </c>
      <c r="F43" s="7"/>
      <c r="G43" s="7"/>
      <c r="H43" s="7" t="s">
        <v>16</v>
      </c>
      <c r="I43" s="52"/>
      <c r="J43" s="52"/>
      <c r="K43" s="7" t="s">
        <v>16</v>
      </c>
      <c r="L43" s="7"/>
      <c r="M43" s="7"/>
      <c r="N43" s="7" t="s">
        <v>16</v>
      </c>
      <c r="O43" s="7"/>
      <c r="P43" s="7"/>
      <c r="Q43" s="7" t="s">
        <v>16</v>
      </c>
      <c r="R43" s="7"/>
      <c r="S43" s="7"/>
    </row>
    <row r="44" spans="1:19" ht="30.75" customHeight="1" x14ac:dyDescent="0.25">
      <c r="A44" s="10" t="s">
        <v>36</v>
      </c>
      <c r="B44" s="7">
        <v>2120</v>
      </c>
      <c r="C44" s="7"/>
      <c r="D44" s="7">
        <v>112</v>
      </c>
      <c r="E44" s="7" t="s">
        <v>16</v>
      </c>
      <c r="F44" s="7"/>
      <c r="G44" s="7"/>
      <c r="H44" s="7" t="s">
        <v>16</v>
      </c>
      <c r="I44" s="52"/>
      <c r="J44" s="52"/>
      <c r="K44" s="7" t="s">
        <v>16</v>
      </c>
      <c r="L44" s="7"/>
      <c r="M44" s="7"/>
      <c r="N44" s="7" t="s">
        <v>16</v>
      </c>
      <c r="O44" s="7"/>
      <c r="P44" s="7"/>
      <c r="Q44" s="7" t="s">
        <v>16</v>
      </c>
      <c r="R44" s="7"/>
      <c r="S44" s="7"/>
    </row>
    <row r="45" spans="1:19" ht="30.75" customHeight="1" x14ac:dyDescent="0.25">
      <c r="A45" s="10" t="s">
        <v>37</v>
      </c>
      <c r="B45" s="7">
        <v>2121</v>
      </c>
      <c r="C45" s="7"/>
      <c r="D45" s="7">
        <v>112</v>
      </c>
      <c r="E45" s="7">
        <v>212</v>
      </c>
      <c r="F45" s="7"/>
      <c r="G45" s="7"/>
      <c r="H45" s="7" t="s">
        <v>16</v>
      </c>
      <c r="I45" s="52"/>
      <c r="J45" s="52"/>
      <c r="K45" s="7" t="s">
        <v>16</v>
      </c>
      <c r="L45" s="7"/>
      <c r="M45" s="7"/>
      <c r="N45" s="7" t="s">
        <v>16</v>
      </c>
      <c r="O45" s="7"/>
      <c r="P45" s="7"/>
      <c r="Q45" s="7" t="s">
        <v>16</v>
      </c>
      <c r="R45" s="7"/>
      <c r="S45" s="7"/>
    </row>
    <row r="46" spans="1:19" ht="17.25" customHeight="1" x14ac:dyDescent="0.25">
      <c r="A46" s="10" t="s">
        <v>38</v>
      </c>
      <c r="B46" s="7">
        <v>2121</v>
      </c>
      <c r="C46" s="7"/>
      <c r="D46" s="7">
        <v>112</v>
      </c>
      <c r="E46" s="7">
        <v>222</v>
      </c>
      <c r="F46" s="7"/>
      <c r="G46" s="7"/>
      <c r="H46" s="7" t="s">
        <v>16</v>
      </c>
      <c r="I46" s="52"/>
      <c r="J46" s="52"/>
      <c r="K46" s="7" t="s">
        <v>16</v>
      </c>
      <c r="L46" s="7"/>
      <c r="M46" s="7"/>
      <c r="N46" s="7" t="s">
        <v>16</v>
      </c>
      <c r="O46" s="7"/>
      <c r="P46" s="7"/>
      <c r="Q46" s="7" t="s">
        <v>16</v>
      </c>
      <c r="R46" s="7"/>
      <c r="S46" s="7"/>
    </row>
    <row r="47" spans="1:19" ht="17.25" customHeight="1" x14ac:dyDescent="0.25">
      <c r="A47" s="10" t="s">
        <v>39</v>
      </c>
      <c r="B47" s="7">
        <v>2121</v>
      </c>
      <c r="C47" s="7"/>
      <c r="D47" s="7">
        <v>112</v>
      </c>
      <c r="E47" s="7">
        <v>226</v>
      </c>
      <c r="F47" s="7"/>
      <c r="G47" s="7"/>
      <c r="H47" s="7" t="s">
        <v>16</v>
      </c>
      <c r="I47" s="52"/>
      <c r="J47" s="52"/>
      <c r="K47" s="7" t="s">
        <v>16</v>
      </c>
      <c r="L47" s="7"/>
      <c r="M47" s="7"/>
      <c r="N47" s="7" t="s">
        <v>16</v>
      </c>
      <c r="O47" s="7"/>
      <c r="P47" s="7"/>
      <c r="Q47" s="7" t="s">
        <v>16</v>
      </c>
      <c r="R47" s="7"/>
      <c r="S47" s="7"/>
    </row>
    <row r="48" spans="1:19" ht="69.75" customHeight="1" x14ac:dyDescent="0.25">
      <c r="A48" s="10" t="s">
        <v>40</v>
      </c>
      <c r="B48" s="7">
        <v>2140</v>
      </c>
      <c r="C48" s="7"/>
      <c r="D48" s="7">
        <v>119</v>
      </c>
      <c r="E48" s="7">
        <v>213</v>
      </c>
      <c r="F48" s="7">
        <f>I48+L48</f>
        <v>3088559.11</v>
      </c>
      <c r="G48" s="80">
        <f>J48+M48</f>
        <v>3088559.11</v>
      </c>
      <c r="H48" s="7" t="s">
        <v>16</v>
      </c>
      <c r="I48" s="80">
        <v>3061370</v>
      </c>
      <c r="J48" s="80">
        <v>3061370</v>
      </c>
      <c r="K48" s="7" t="s">
        <v>16</v>
      </c>
      <c r="L48" s="7">
        <v>27189.11</v>
      </c>
      <c r="M48" s="7">
        <v>27189.11</v>
      </c>
      <c r="N48" s="7" t="s">
        <v>16</v>
      </c>
      <c r="O48" s="7"/>
      <c r="P48" s="7"/>
      <c r="Q48" s="7" t="s">
        <v>16</v>
      </c>
      <c r="R48" s="7"/>
      <c r="S48" s="7"/>
    </row>
    <row r="49" spans="1:19" ht="30" customHeight="1" x14ac:dyDescent="0.25">
      <c r="A49" s="5" t="s">
        <v>41</v>
      </c>
      <c r="B49" s="6">
        <v>2200</v>
      </c>
      <c r="C49" s="6"/>
      <c r="D49" s="6">
        <v>300</v>
      </c>
      <c r="E49" s="6" t="s">
        <v>16</v>
      </c>
      <c r="F49" s="6">
        <v>4000</v>
      </c>
      <c r="G49" s="6">
        <v>4000</v>
      </c>
      <c r="H49" s="6" t="s">
        <v>16</v>
      </c>
      <c r="I49" s="6">
        <v>4000</v>
      </c>
      <c r="J49" s="6"/>
      <c r="K49" s="6" t="s">
        <v>16</v>
      </c>
      <c r="L49" s="6"/>
      <c r="M49" s="6"/>
      <c r="N49" s="6" t="s">
        <v>16</v>
      </c>
      <c r="O49" s="6"/>
      <c r="P49" s="6"/>
      <c r="Q49" s="6" t="s">
        <v>16</v>
      </c>
      <c r="R49" s="6"/>
      <c r="S49" s="6"/>
    </row>
    <row r="50" spans="1:19" ht="47.25" customHeight="1" x14ac:dyDescent="0.25">
      <c r="A50" s="10" t="s">
        <v>42</v>
      </c>
      <c r="B50" s="7">
        <v>2210</v>
      </c>
      <c r="C50" s="7"/>
      <c r="D50" s="7">
        <v>320</v>
      </c>
      <c r="E50" s="7" t="s">
        <v>16</v>
      </c>
      <c r="F50" s="7"/>
      <c r="G50" s="7"/>
      <c r="H50" s="7" t="s">
        <v>16</v>
      </c>
      <c r="I50" s="52"/>
      <c r="J50" s="52"/>
      <c r="K50" s="7" t="s">
        <v>16</v>
      </c>
      <c r="L50" s="7"/>
      <c r="M50" s="7"/>
      <c r="N50" s="7" t="s">
        <v>16</v>
      </c>
      <c r="O50" s="7"/>
      <c r="P50" s="7"/>
      <c r="Q50" s="7" t="s">
        <v>16</v>
      </c>
      <c r="R50" s="7"/>
      <c r="S50" s="7"/>
    </row>
    <row r="51" spans="1:19" ht="51.75" customHeight="1" x14ac:dyDescent="0.25">
      <c r="A51" s="10" t="s">
        <v>43</v>
      </c>
      <c r="B51" s="7">
        <v>2211</v>
      </c>
      <c r="C51" s="7"/>
      <c r="D51" s="7">
        <v>340</v>
      </c>
      <c r="E51" s="7">
        <v>296</v>
      </c>
      <c r="F51" s="7">
        <v>3000</v>
      </c>
      <c r="G51" s="7">
        <v>3000</v>
      </c>
      <c r="H51" s="7" t="s">
        <v>16</v>
      </c>
      <c r="I51" s="52">
        <v>4000</v>
      </c>
      <c r="J51" s="52"/>
      <c r="K51" s="7" t="s">
        <v>16</v>
      </c>
      <c r="L51" s="7"/>
      <c r="M51" s="7"/>
      <c r="N51" s="7" t="s">
        <v>16</v>
      </c>
      <c r="O51" s="7"/>
      <c r="P51" s="7"/>
      <c r="Q51" s="7" t="s">
        <v>16</v>
      </c>
      <c r="R51" s="7"/>
      <c r="S51" s="7"/>
    </row>
    <row r="52" spans="1:19" ht="27.75" customHeight="1" x14ac:dyDescent="0.25">
      <c r="A52" s="5" t="s">
        <v>44</v>
      </c>
      <c r="B52" s="6">
        <v>2300</v>
      </c>
      <c r="C52" s="6"/>
      <c r="D52" s="6">
        <v>800</v>
      </c>
      <c r="E52" s="6" t="s">
        <v>16</v>
      </c>
      <c r="F52" s="6">
        <v>90000</v>
      </c>
      <c r="G52" s="6">
        <v>90000</v>
      </c>
      <c r="H52" s="6" t="s">
        <v>16</v>
      </c>
      <c r="I52" s="6">
        <v>90000</v>
      </c>
      <c r="J52" s="6"/>
      <c r="K52" s="6" t="s">
        <v>16</v>
      </c>
      <c r="L52" s="6"/>
      <c r="M52" s="6"/>
      <c r="N52" s="6" t="s">
        <v>16</v>
      </c>
      <c r="O52" s="6"/>
      <c r="P52" s="6"/>
      <c r="Q52" s="6" t="s">
        <v>16</v>
      </c>
      <c r="R52" s="6"/>
      <c r="S52" s="6"/>
    </row>
    <row r="53" spans="1:19" ht="30" customHeight="1" x14ac:dyDescent="0.25">
      <c r="A53" s="10" t="s">
        <v>100</v>
      </c>
      <c r="B53" s="7">
        <v>2310</v>
      </c>
      <c r="C53" s="7"/>
      <c r="D53" s="7">
        <v>851</v>
      </c>
      <c r="E53" s="7">
        <v>291</v>
      </c>
      <c r="F53" s="6">
        <v>90000</v>
      </c>
      <c r="G53" s="6">
        <v>90000</v>
      </c>
      <c r="H53" s="7" t="s">
        <v>16</v>
      </c>
      <c r="I53" s="52">
        <v>90000</v>
      </c>
      <c r="J53" s="52"/>
      <c r="K53" s="7" t="s">
        <v>16</v>
      </c>
      <c r="L53" s="7"/>
      <c r="M53" s="7"/>
      <c r="N53" s="7" t="s">
        <v>16</v>
      </c>
      <c r="O53" s="7"/>
      <c r="P53" s="7"/>
      <c r="Q53" s="7" t="s">
        <v>16</v>
      </c>
      <c r="R53" s="7"/>
      <c r="S53" s="7"/>
    </row>
    <row r="54" spans="1:19" ht="53.25" customHeight="1" x14ac:dyDescent="0.25">
      <c r="A54" s="10" t="s">
        <v>46</v>
      </c>
      <c r="B54" s="7">
        <v>2320</v>
      </c>
      <c r="C54" s="7"/>
      <c r="D54" s="7">
        <v>852</v>
      </c>
      <c r="E54" s="7">
        <v>291</v>
      </c>
      <c r="F54" s="7"/>
      <c r="G54" s="7"/>
      <c r="H54" s="7" t="s">
        <v>16</v>
      </c>
      <c r="I54" s="52"/>
      <c r="J54" s="52"/>
      <c r="K54" s="7" t="s">
        <v>16</v>
      </c>
      <c r="L54" s="7"/>
      <c r="M54" s="7"/>
      <c r="N54" s="7" t="s">
        <v>16</v>
      </c>
      <c r="O54" s="7"/>
      <c r="P54" s="7"/>
      <c r="Q54" s="7" t="s">
        <v>16</v>
      </c>
      <c r="R54" s="7"/>
      <c r="S54" s="7"/>
    </row>
    <row r="55" spans="1:19" ht="42" customHeight="1" x14ac:dyDescent="0.25">
      <c r="A55" s="10" t="s">
        <v>47</v>
      </c>
      <c r="B55" s="7">
        <v>2330</v>
      </c>
      <c r="C55" s="7"/>
      <c r="D55" s="7">
        <v>800</v>
      </c>
      <c r="E55" s="7" t="s">
        <v>16</v>
      </c>
      <c r="F55" s="7"/>
      <c r="G55" s="7"/>
      <c r="H55" s="7" t="s">
        <v>16</v>
      </c>
      <c r="I55" s="52"/>
      <c r="J55" s="52"/>
      <c r="K55" s="7" t="s">
        <v>16</v>
      </c>
      <c r="L55" s="7"/>
      <c r="M55" s="7"/>
      <c r="N55" s="7" t="s">
        <v>16</v>
      </c>
      <c r="O55" s="7"/>
      <c r="P55" s="7"/>
      <c r="Q55" s="7" t="s">
        <v>16</v>
      </c>
      <c r="R55" s="7"/>
      <c r="S55" s="7"/>
    </row>
    <row r="56" spans="1:19" ht="18" customHeight="1" x14ac:dyDescent="0.25">
      <c r="A56" s="10" t="s">
        <v>48</v>
      </c>
      <c r="B56" s="7">
        <v>2331</v>
      </c>
      <c r="C56" s="7"/>
      <c r="D56" s="7">
        <v>853</v>
      </c>
      <c r="E56" s="7">
        <v>291</v>
      </c>
      <c r="F56" s="7"/>
      <c r="G56" s="7"/>
      <c r="H56" s="7" t="s">
        <v>16</v>
      </c>
      <c r="I56" s="52"/>
      <c r="J56" s="52"/>
      <c r="K56" s="7" t="s">
        <v>16</v>
      </c>
      <c r="L56" s="7"/>
      <c r="M56" s="7"/>
      <c r="N56" s="7" t="s">
        <v>16</v>
      </c>
      <c r="O56" s="7"/>
      <c r="P56" s="7"/>
      <c r="Q56" s="7" t="s">
        <v>16</v>
      </c>
      <c r="R56" s="7"/>
      <c r="S56" s="7"/>
    </row>
    <row r="57" spans="1:19" ht="51.75" customHeight="1" x14ac:dyDescent="0.25">
      <c r="A57" s="10" t="s">
        <v>49</v>
      </c>
      <c r="B57" s="7">
        <v>2331</v>
      </c>
      <c r="C57" s="7"/>
      <c r="D57" s="7">
        <v>853</v>
      </c>
      <c r="E57" s="7">
        <v>292</v>
      </c>
      <c r="F57" s="7"/>
      <c r="G57" s="7"/>
      <c r="H57" s="7" t="s">
        <v>16</v>
      </c>
      <c r="I57" s="52"/>
      <c r="J57" s="52"/>
      <c r="K57" s="7" t="s">
        <v>16</v>
      </c>
      <c r="L57" s="7"/>
      <c r="M57" s="7"/>
      <c r="N57" s="7" t="s">
        <v>16</v>
      </c>
      <c r="O57" s="7"/>
      <c r="P57" s="7"/>
      <c r="Q57" s="7" t="s">
        <v>16</v>
      </c>
      <c r="R57" s="7"/>
      <c r="S57" s="7"/>
    </row>
    <row r="58" spans="1:19" ht="53.25" customHeight="1" x14ac:dyDescent="0.25">
      <c r="A58" s="10" t="s">
        <v>50</v>
      </c>
      <c r="B58" s="7">
        <v>2331</v>
      </c>
      <c r="C58" s="7"/>
      <c r="D58" s="7">
        <v>853</v>
      </c>
      <c r="E58" s="7">
        <v>293</v>
      </c>
      <c r="F58" s="38"/>
      <c r="G58" s="38"/>
      <c r="H58" s="7" t="s">
        <v>16</v>
      </c>
      <c r="I58" s="38"/>
      <c r="J58" s="38"/>
      <c r="K58" s="7" t="s">
        <v>16</v>
      </c>
      <c r="L58" s="7"/>
      <c r="M58" s="7"/>
      <c r="N58" s="7" t="s">
        <v>16</v>
      </c>
      <c r="O58" s="7"/>
      <c r="P58" s="7"/>
      <c r="Q58" s="7" t="s">
        <v>16</v>
      </c>
      <c r="R58" s="7"/>
      <c r="S58" s="7"/>
    </row>
    <row r="59" spans="1:19" ht="18" customHeight="1" x14ac:dyDescent="0.25">
      <c r="A59" s="10" t="s">
        <v>51</v>
      </c>
      <c r="B59" s="7">
        <v>2331</v>
      </c>
      <c r="C59" s="7"/>
      <c r="D59" s="7">
        <v>853</v>
      </c>
      <c r="E59" s="7">
        <v>295</v>
      </c>
      <c r="F59" s="7"/>
      <c r="G59" s="7"/>
      <c r="H59" s="7" t="s">
        <v>16</v>
      </c>
      <c r="I59" s="52"/>
      <c r="J59" s="52"/>
      <c r="K59" s="7" t="s">
        <v>16</v>
      </c>
      <c r="L59" s="7"/>
      <c r="M59" s="7"/>
      <c r="N59" s="7" t="s">
        <v>16</v>
      </c>
      <c r="O59" s="7"/>
      <c r="P59" s="7"/>
      <c r="Q59" s="7" t="s">
        <v>16</v>
      </c>
      <c r="R59" s="7"/>
      <c r="S59" s="7"/>
    </row>
    <row r="60" spans="1:19" ht="40.5" customHeight="1" x14ac:dyDescent="0.25">
      <c r="A60" s="5" t="s">
        <v>52</v>
      </c>
      <c r="B60" s="6">
        <v>2500</v>
      </c>
      <c r="C60" s="6"/>
      <c r="D60" s="6" t="s">
        <v>16</v>
      </c>
      <c r="E60" s="6" t="s">
        <v>16</v>
      </c>
      <c r="F60" s="6"/>
      <c r="G60" s="6"/>
      <c r="H60" s="6" t="s">
        <v>16</v>
      </c>
      <c r="I60" s="6"/>
      <c r="J60" s="6"/>
      <c r="K60" s="6" t="s">
        <v>16</v>
      </c>
      <c r="L60" s="6"/>
      <c r="M60" s="6"/>
      <c r="N60" s="6" t="s">
        <v>16</v>
      </c>
      <c r="O60" s="6"/>
      <c r="P60" s="6"/>
      <c r="Q60" s="6" t="s">
        <v>16</v>
      </c>
      <c r="R60" s="6"/>
      <c r="S60" s="6"/>
    </row>
    <row r="61" spans="1:19" ht="63" customHeight="1" x14ac:dyDescent="0.25">
      <c r="A61" s="10" t="s">
        <v>53</v>
      </c>
      <c r="B61" s="7">
        <v>2520</v>
      </c>
      <c r="C61" s="7"/>
      <c r="D61" s="7">
        <v>831</v>
      </c>
      <c r="E61" s="7" t="s">
        <v>16</v>
      </c>
      <c r="F61" s="7"/>
      <c r="G61" s="7"/>
      <c r="H61" s="7" t="s">
        <v>16</v>
      </c>
      <c r="I61" s="52"/>
      <c r="J61" s="52"/>
      <c r="K61" s="7" t="s">
        <v>16</v>
      </c>
      <c r="L61" s="7"/>
      <c r="M61" s="7"/>
      <c r="N61" s="7" t="s">
        <v>16</v>
      </c>
      <c r="O61" s="7"/>
      <c r="P61" s="7"/>
      <c r="Q61" s="7" t="s">
        <v>16</v>
      </c>
      <c r="R61" s="7"/>
      <c r="S61" s="7"/>
    </row>
    <row r="62" spans="1:19" ht="18.75" customHeight="1" x14ac:dyDescent="0.25">
      <c r="A62" s="10" t="s">
        <v>48</v>
      </c>
      <c r="B62" s="7">
        <v>2521</v>
      </c>
      <c r="C62" s="7"/>
      <c r="D62" s="7">
        <v>831</v>
      </c>
      <c r="E62" s="7">
        <v>291</v>
      </c>
      <c r="F62" s="7"/>
      <c r="G62" s="7"/>
      <c r="H62" s="7" t="s">
        <v>16</v>
      </c>
      <c r="I62" s="52"/>
      <c r="J62" s="52"/>
      <c r="K62" s="7" t="s">
        <v>16</v>
      </c>
      <c r="L62" s="7"/>
      <c r="M62" s="7"/>
      <c r="N62" s="7" t="s">
        <v>16</v>
      </c>
      <c r="O62" s="7"/>
      <c r="P62" s="7"/>
      <c r="Q62" s="7" t="s">
        <v>16</v>
      </c>
      <c r="R62" s="7"/>
      <c r="S62" s="7"/>
    </row>
    <row r="63" spans="1:19" ht="18.75" customHeight="1" x14ac:dyDescent="0.25">
      <c r="A63" s="10" t="s">
        <v>54</v>
      </c>
      <c r="B63" s="7">
        <v>2521</v>
      </c>
      <c r="C63" s="7"/>
      <c r="D63" s="7">
        <v>831</v>
      </c>
      <c r="E63" s="7">
        <v>295</v>
      </c>
      <c r="F63" s="7"/>
      <c r="G63" s="7"/>
      <c r="H63" s="7" t="s">
        <v>16</v>
      </c>
      <c r="I63" s="52"/>
      <c r="J63" s="52"/>
      <c r="K63" s="7" t="s">
        <v>16</v>
      </c>
      <c r="L63" s="7"/>
      <c r="M63" s="7"/>
      <c r="N63" s="7" t="s">
        <v>16</v>
      </c>
      <c r="O63" s="7"/>
      <c r="P63" s="7"/>
      <c r="Q63" s="7" t="s">
        <v>16</v>
      </c>
      <c r="R63" s="7"/>
      <c r="S63" s="7"/>
    </row>
    <row r="64" spans="1:19" ht="30.75" customHeight="1" x14ac:dyDescent="0.25">
      <c r="A64" s="10" t="s">
        <v>55</v>
      </c>
      <c r="B64" s="7">
        <v>2521</v>
      </c>
      <c r="C64" s="7"/>
      <c r="D64" s="7">
        <v>831</v>
      </c>
      <c r="E64" s="7">
        <v>296</v>
      </c>
      <c r="F64" s="38"/>
      <c r="G64" s="7"/>
      <c r="H64" s="7" t="s">
        <v>16</v>
      </c>
      <c r="I64" s="52"/>
      <c r="J64" s="52"/>
      <c r="K64" s="7" t="s">
        <v>16</v>
      </c>
      <c r="L64" s="7"/>
      <c r="M64" s="7"/>
      <c r="N64" s="7" t="s">
        <v>16</v>
      </c>
      <c r="O64" s="7"/>
      <c r="P64" s="7"/>
      <c r="Q64" s="7" t="s">
        <v>16</v>
      </c>
      <c r="R64" s="7"/>
      <c r="S64" s="7"/>
    </row>
    <row r="65" spans="1:19" ht="31.5" customHeight="1" x14ac:dyDescent="0.25">
      <c r="A65" s="10" t="s">
        <v>56</v>
      </c>
      <c r="B65" s="7">
        <v>2530</v>
      </c>
      <c r="C65" s="7"/>
      <c r="D65" s="7">
        <v>240</v>
      </c>
      <c r="E65" s="7" t="s">
        <v>16</v>
      </c>
      <c r="F65" s="7"/>
      <c r="G65" s="7"/>
      <c r="H65" s="7" t="s">
        <v>16</v>
      </c>
      <c r="I65" s="52"/>
      <c r="J65" s="52"/>
      <c r="K65" s="7" t="s">
        <v>16</v>
      </c>
      <c r="L65" s="7"/>
      <c r="M65" s="7"/>
      <c r="N65" s="7" t="s">
        <v>16</v>
      </c>
      <c r="O65" s="7"/>
      <c r="P65" s="7"/>
      <c r="Q65" s="7" t="s">
        <v>16</v>
      </c>
      <c r="R65" s="7"/>
      <c r="S65" s="7"/>
    </row>
    <row r="66" spans="1:19" ht="20.25" customHeight="1" x14ac:dyDescent="0.25">
      <c r="A66" s="10" t="s">
        <v>61</v>
      </c>
      <c r="B66" s="7">
        <v>2531</v>
      </c>
      <c r="C66" s="7"/>
      <c r="D66" s="7">
        <v>244</v>
      </c>
      <c r="E66" s="7">
        <v>226</v>
      </c>
      <c r="F66" s="7"/>
      <c r="G66" s="7"/>
      <c r="H66" s="7" t="s">
        <v>16</v>
      </c>
      <c r="I66" s="52"/>
      <c r="J66" s="52"/>
      <c r="K66" s="7" t="s">
        <v>16</v>
      </c>
      <c r="L66" s="7"/>
      <c r="M66" s="7"/>
      <c r="N66" s="7" t="s">
        <v>16</v>
      </c>
      <c r="O66" s="7"/>
      <c r="P66" s="7"/>
      <c r="Q66" s="7" t="s">
        <v>16</v>
      </c>
      <c r="R66" s="7"/>
      <c r="S66" s="7"/>
    </row>
    <row r="67" spans="1:19" ht="29.25" customHeight="1" x14ac:dyDescent="0.25">
      <c r="A67" s="5" t="s">
        <v>58</v>
      </c>
      <c r="B67" s="6">
        <v>2600</v>
      </c>
      <c r="C67" s="6"/>
      <c r="D67" s="6" t="s">
        <v>16</v>
      </c>
      <c r="E67" s="6" t="s">
        <v>16</v>
      </c>
      <c r="F67" s="61">
        <f>F72</f>
        <v>3522367.95</v>
      </c>
      <c r="G67" s="61">
        <f>G72</f>
        <v>3522367.95</v>
      </c>
      <c r="H67" s="61" t="s">
        <v>16</v>
      </c>
      <c r="I67" s="61">
        <f>I72</f>
        <v>2701819</v>
      </c>
      <c r="J67" s="61">
        <f>J72</f>
        <v>2701819</v>
      </c>
      <c r="K67" s="6" t="s">
        <v>16</v>
      </c>
      <c r="L67" s="6">
        <f>L93</f>
        <v>220548.95</v>
      </c>
      <c r="M67" s="6">
        <f>M93</f>
        <v>220548.95</v>
      </c>
      <c r="N67" s="6" t="s">
        <v>16</v>
      </c>
      <c r="O67" s="6"/>
      <c r="P67" s="6"/>
      <c r="Q67" s="6" t="s">
        <v>16</v>
      </c>
      <c r="R67" s="6">
        <v>600000</v>
      </c>
      <c r="S67" s="6">
        <v>600000</v>
      </c>
    </row>
    <row r="68" spans="1:19" ht="42.75" customHeight="1" x14ac:dyDescent="0.25">
      <c r="A68" s="10" t="s">
        <v>59</v>
      </c>
      <c r="B68" s="7">
        <v>2630</v>
      </c>
      <c r="C68" s="7"/>
      <c r="D68" s="7">
        <v>240</v>
      </c>
      <c r="E68" s="7" t="s">
        <v>16</v>
      </c>
      <c r="F68" s="7"/>
      <c r="G68" s="7"/>
      <c r="H68" s="7" t="s">
        <v>16</v>
      </c>
      <c r="I68" s="52"/>
      <c r="J68" s="52"/>
      <c r="K68" s="7" t="s">
        <v>16</v>
      </c>
      <c r="L68" s="7"/>
      <c r="M68" s="7"/>
      <c r="N68" s="7" t="s">
        <v>16</v>
      </c>
      <c r="O68" s="7"/>
      <c r="P68" s="7"/>
      <c r="Q68" s="7" t="s">
        <v>16</v>
      </c>
      <c r="R68" s="7"/>
      <c r="S68" s="7"/>
    </row>
    <row r="69" spans="1:19" ht="14.25" customHeight="1" x14ac:dyDescent="0.25">
      <c r="A69" s="10" t="s">
        <v>60</v>
      </c>
      <c r="B69" s="7">
        <v>2631</v>
      </c>
      <c r="C69" s="7"/>
      <c r="D69" s="7">
        <v>243</v>
      </c>
      <c r="E69" s="13">
        <v>225.005</v>
      </c>
      <c r="F69" s="7"/>
      <c r="G69" s="7"/>
      <c r="H69" s="7" t="s">
        <v>16</v>
      </c>
      <c r="I69" s="52"/>
      <c r="J69" s="52"/>
      <c r="K69" s="7" t="s">
        <v>16</v>
      </c>
      <c r="L69" s="7"/>
      <c r="M69" s="7"/>
      <c r="N69" s="7" t="s">
        <v>16</v>
      </c>
      <c r="O69" s="7"/>
      <c r="P69" s="7"/>
      <c r="Q69" s="7" t="s">
        <v>16</v>
      </c>
      <c r="R69" s="7"/>
      <c r="S69" s="7"/>
    </row>
    <row r="70" spans="1:19" ht="14.25" customHeight="1" x14ac:dyDescent="0.25">
      <c r="A70" s="10" t="s">
        <v>61</v>
      </c>
      <c r="B70" s="7">
        <v>2631</v>
      </c>
      <c r="C70" s="7"/>
      <c r="D70" s="7">
        <v>243</v>
      </c>
      <c r="E70" s="13">
        <v>226</v>
      </c>
      <c r="F70" s="7"/>
      <c r="G70" s="7"/>
      <c r="H70" s="7" t="s">
        <v>16</v>
      </c>
      <c r="I70" s="52"/>
      <c r="J70" s="52"/>
      <c r="K70" s="7" t="s">
        <v>16</v>
      </c>
      <c r="L70" s="7"/>
      <c r="M70" s="7"/>
      <c r="N70" s="7" t="s">
        <v>16</v>
      </c>
      <c r="O70" s="7"/>
      <c r="P70" s="7"/>
      <c r="Q70" s="7" t="s">
        <v>16</v>
      </c>
      <c r="R70" s="7"/>
      <c r="S70" s="7"/>
    </row>
    <row r="71" spans="1:19" ht="27" customHeight="1" x14ac:dyDescent="0.25">
      <c r="A71" s="10" t="s">
        <v>62</v>
      </c>
      <c r="B71" s="7">
        <v>2631</v>
      </c>
      <c r="C71" s="7"/>
      <c r="D71" s="7">
        <v>243</v>
      </c>
      <c r="E71" s="13">
        <v>228</v>
      </c>
      <c r="F71" s="7"/>
      <c r="G71" s="7"/>
      <c r="H71" s="7" t="s">
        <v>16</v>
      </c>
      <c r="I71" s="52"/>
      <c r="J71" s="52"/>
      <c r="K71" s="7" t="s">
        <v>16</v>
      </c>
      <c r="L71" s="7"/>
      <c r="M71" s="7"/>
      <c r="N71" s="7" t="s">
        <v>16</v>
      </c>
      <c r="O71" s="7"/>
      <c r="P71" s="7"/>
      <c r="Q71" s="7" t="s">
        <v>16</v>
      </c>
      <c r="R71" s="7"/>
      <c r="S71" s="7"/>
    </row>
    <row r="72" spans="1:19" ht="38.25" customHeight="1" x14ac:dyDescent="0.25">
      <c r="A72" s="10" t="s">
        <v>56</v>
      </c>
      <c r="B72" s="7">
        <v>2640</v>
      </c>
      <c r="C72" s="7"/>
      <c r="D72" s="7">
        <v>240</v>
      </c>
      <c r="E72" s="13" t="s">
        <v>16</v>
      </c>
      <c r="F72" s="7">
        <f>F73+F75+F81+F86+F88+F91+F93+F94+F96</f>
        <v>3522367.95</v>
      </c>
      <c r="G72" s="54">
        <f>G73+G75+G81+G86+G88+G91+G93+G94+G96</f>
        <v>3522367.95</v>
      </c>
      <c r="H72" s="7" t="s">
        <v>16</v>
      </c>
      <c r="I72" s="52">
        <f>I73+I75+I81+I86+I88+I91+I93+I94+I96</f>
        <v>2701819</v>
      </c>
      <c r="J72" s="52">
        <f>J73+J75+J81+J86+J88+J91+J93+J94+J96</f>
        <v>2701819</v>
      </c>
      <c r="K72" s="7" t="s">
        <v>16</v>
      </c>
      <c r="L72" s="7"/>
      <c r="M72" s="7"/>
      <c r="N72" s="7" t="s">
        <v>16</v>
      </c>
      <c r="O72" s="7"/>
      <c r="P72" s="7"/>
      <c r="Q72" s="7" t="s">
        <v>16</v>
      </c>
      <c r="R72" s="7"/>
      <c r="S72" s="7"/>
    </row>
    <row r="73" spans="1:19" ht="18.75" customHeight="1" x14ac:dyDescent="0.25">
      <c r="A73" s="10" t="s">
        <v>63</v>
      </c>
      <c r="B73" s="7">
        <v>2641</v>
      </c>
      <c r="C73" s="7"/>
      <c r="D73" s="7">
        <v>244</v>
      </c>
      <c r="E73" s="13">
        <v>221</v>
      </c>
      <c r="F73" s="80">
        <v>80000</v>
      </c>
      <c r="G73" s="80">
        <v>80000</v>
      </c>
      <c r="H73" s="7" t="s">
        <v>16</v>
      </c>
      <c r="I73" s="52">
        <v>80000</v>
      </c>
      <c r="J73" s="80">
        <v>80000</v>
      </c>
      <c r="K73" s="7" t="s">
        <v>16</v>
      </c>
      <c r="L73" s="7"/>
      <c r="M73" s="7"/>
      <c r="N73" s="7" t="s">
        <v>16</v>
      </c>
      <c r="O73" s="7"/>
      <c r="P73" s="7"/>
      <c r="Q73" s="7" t="s">
        <v>16</v>
      </c>
      <c r="R73" s="7"/>
      <c r="S73" s="7"/>
    </row>
    <row r="74" spans="1:19" ht="18.75" customHeight="1" x14ac:dyDescent="0.25">
      <c r="A74" s="10" t="s">
        <v>64</v>
      </c>
      <c r="B74" s="7">
        <v>2641</v>
      </c>
      <c r="C74" s="7"/>
      <c r="D74" s="7">
        <v>244</v>
      </c>
      <c r="E74" s="13">
        <v>222</v>
      </c>
      <c r="F74" s="7"/>
      <c r="G74" s="7"/>
      <c r="H74" s="7" t="s">
        <v>16</v>
      </c>
      <c r="I74" s="52"/>
      <c r="J74" s="52"/>
      <c r="K74" s="7" t="s">
        <v>16</v>
      </c>
      <c r="L74" s="7"/>
      <c r="M74" s="7"/>
      <c r="N74" s="7" t="s">
        <v>16</v>
      </c>
      <c r="O74" s="7"/>
      <c r="P74" s="7"/>
      <c r="Q74" s="7" t="s">
        <v>16</v>
      </c>
      <c r="R74" s="7"/>
      <c r="S74" s="7"/>
    </row>
    <row r="75" spans="1:19" ht="24" customHeight="1" x14ac:dyDescent="0.25">
      <c r="A75" s="11" t="s">
        <v>65</v>
      </c>
      <c r="B75" s="7">
        <v>2641</v>
      </c>
      <c r="C75" s="7"/>
      <c r="D75" s="7">
        <v>244</v>
      </c>
      <c r="E75" s="13">
        <v>223</v>
      </c>
      <c r="F75" s="6">
        <f>F76+F78+F79</f>
        <v>1660219</v>
      </c>
      <c r="G75" s="6">
        <f>G76+G78+G79</f>
        <v>1660219</v>
      </c>
      <c r="H75" s="7" t="s">
        <v>16</v>
      </c>
      <c r="I75" s="52">
        <f>I76+I78+I79</f>
        <v>1660219</v>
      </c>
      <c r="J75" s="54">
        <f>J76+J78+J79</f>
        <v>1660219</v>
      </c>
      <c r="K75" s="7" t="s">
        <v>16</v>
      </c>
      <c r="L75" s="7"/>
      <c r="M75" s="7"/>
      <c r="N75" s="7" t="s">
        <v>16</v>
      </c>
      <c r="O75" s="7"/>
      <c r="P75" s="7"/>
      <c r="Q75" s="7" t="s">
        <v>16</v>
      </c>
      <c r="R75" s="7"/>
      <c r="S75" s="7"/>
    </row>
    <row r="76" spans="1:19" ht="15" customHeight="1" x14ac:dyDescent="0.25">
      <c r="A76" s="10" t="s">
        <v>66</v>
      </c>
      <c r="B76" s="7">
        <v>2641</v>
      </c>
      <c r="C76" s="7"/>
      <c r="D76" s="7">
        <v>244</v>
      </c>
      <c r="E76" s="7">
        <v>223.001</v>
      </c>
      <c r="F76" s="80">
        <v>616980</v>
      </c>
      <c r="G76" s="80">
        <v>616980</v>
      </c>
      <c r="H76" s="7" t="s">
        <v>16</v>
      </c>
      <c r="I76" s="52">
        <v>616980</v>
      </c>
      <c r="J76" s="80">
        <v>616980</v>
      </c>
      <c r="K76" s="7" t="s">
        <v>16</v>
      </c>
      <c r="L76" s="7"/>
      <c r="M76" s="7"/>
      <c r="N76" s="7" t="s">
        <v>16</v>
      </c>
      <c r="O76" s="7"/>
      <c r="P76" s="7"/>
      <c r="Q76" s="7" t="s">
        <v>16</v>
      </c>
      <c r="R76" s="7"/>
      <c r="S76" s="7"/>
    </row>
    <row r="77" spans="1:19" ht="15" customHeight="1" x14ac:dyDescent="0.25">
      <c r="A77" s="10" t="s">
        <v>67</v>
      </c>
      <c r="B77" s="7">
        <v>2641</v>
      </c>
      <c r="C77" s="7"/>
      <c r="D77" s="7">
        <v>244</v>
      </c>
      <c r="E77" s="7">
        <v>223.00200000000001</v>
      </c>
      <c r="F77" s="7"/>
      <c r="G77" s="7"/>
      <c r="H77" s="7" t="s">
        <v>16</v>
      </c>
      <c r="I77" s="52"/>
      <c r="J77" s="52"/>
      <c r="K77" s="7" t="s">
        <v>16</v>
      </c>
      <c r="L77" s="7"/>
      <c r="M77" s="7"/>
      <c r="N77" s="7" t="s">
        <v>16</v>
      </c>
      <c r="O77" s="7"/>
      <c r="P77" s="7"/>
      <c r="Q77" s="7" t="s">
        <v>16</v>
      </c>
      <c r="R77" s="7"/>
      <c r="S77" s="7"/>
    </row>
    <row r="78" spans="1:19" ht="15" customHeight="1" x14ac:dyDescent="0.25">
      <c r="A78" s="10" t="s">
        <v>68</v>
      </c>
      <c r="B78" s="7">
        <v>2641</v>
      </c>
      <c r="C78" s="7"/>
      <c r="D78" s="7">
        <v>244</v>
      </c>
      <c r="E78" s="7">
        <v>223.00299999999999</v>
      </c>
      <c r="F78" s="7">
        <v>123000</v>
      </c>
      <c r="G78" s="7">
        <v>123000</v>
      </c>
      <c r="H78" s="7" t="s">
        <v>16</v>
      </c>
      <c r="I78" s="52">
        <v>123000</v>
      </c>
      <c r="J78" s="52">
        <v>123000</v>
      </c>
      <c r="K78" s="7" t="s">
        <v>16</v>
      </c>
      <c r="L78" s="7"/>
      <c r="M78" s="7"/>
      <c r="N78" s="7" t="s">
        <v>16</v>
      </c>
      <c r="O78" s="7"/>
      <c r="P78" s="7"/>
      <c r="Q78" s="7" t="s">
        <v>16</v>
      </c>
      <c r="R78" s="7"/>
      <c r="S78" s="7"/>
    </row>
    <row r="79" spans="1:19" ht="15" customHeight="1" x14ac:dyDescent="0.25">
      <c r="A79" s="10" t="s">
        <v>69</v>
      </c>
      <c r="B79" s="7">
        <v>2641</v>
      </c>
      <c r="C79" s="7"/>
      <c r="D79" s="7">
        <v>244</v>
      </c>
      <c r="E79" s="7">
        <v>223.01300000000001</v>
      </c>
      <c r="F79" s="80">
        <v>920239</v>
      </c>
      <c r="G79" s="80">
        <v>920239</v>
      </c>
      <c r="H79" s="7" t="s">
        <v>16</v>
      </c>
      <c r="I79" s="52">
        <v>920239</v>
      </c>
      <c r="J79" s="80">
        <v>920239</v>
      </c>
      <c r="K79" s="7" t="s">
        <v>16</v>
      </c>
      <c r="L79" s="7"/>
      <c r="M79" s="7"/>
      <c r="N79" s="7" t="s">
        <v>16</v>
      </c>
      <c r="O79" s="7"/>
      <c r="P79" s="7"/>
      <c r="Q79" s="7" t="s">
        <v>16</v>
      </c>
      <c r="R79" s="7"/>
      <c r="S79" s="7"/>
    </row>
    <row r="80" spans="1:19" ht="28.5" customHeight="1" x14ac:dyDescent="0.25">
      <c r="A80" s="10" t="s">
        <v>70</v>
      </c>
      <c r="B80" s="7">
        <v>2641</v>
      </c>
      <c r="C80" s="7"/>
      <c r="D80" s="7">
        <v>244</v>
      </c>
      <c r="E80" s="7" t="s">
        <v>71</v>
      </c>
      <c r="F80" s="7"/>
      <c r="G80" s="7"/>
      <c r="H80" s="7" t="s">
        <v>16</v>
      </c>
      <c r="I80" s="52"/>
      <c r="J80" s="52"/>
      <c r="K80" s="7" t="s">
        <v>16</v>
      </c>
      <c r="L80" s="7"/>
      <c r="M80" s="7"/>
      <c r="N80" s="7" t="s">
        <v>16</v>
      </c>
      <c r="O80" s="7"/>
      <c r="P80" s="7"/>
      <c r="Q80" s="7" t="s">
        <v>16</v>
      </c>
      <c r="R80" s="7"/>
      <c r="S80" s="7"/>
    </row>
    <row r="81" spans="1:19" ht="30.75" customHeight="1" x14ac:dyDescent="0.25">
      <c r="A81" s="11" t="s">
        <v>72</v>
      </c>
      <c r="B81" s="7">
        <v>2641</v>
      </c>
      <c r="C81" s="7"/>
      <c r="D81" s="7">
        <v>244</v>
      </c>
      <c r="E81" s="7">
        <v>225</v>
      </c>
      <c r="F81" s="6">
        <v>85000</v>
      </c>
      <c r="G81" s="6">
        <v>85000</v>
      </c>
      <c r="H81" s="7" t="s">
        <v>16</v>
      </c>
      <c r="I81" s="52">
        <v>85000</v>
      </c>
      <c r="J81" s="54">
        <v>85000</v>
      </c>
      <c r="K81" s="7" t="s">
        <v>16</v>
      </c>
      <c r="L81" s="7"/>
      <c r="M81" s="7"/>
      <c r="N81" s="7" t="s">
        <v>16</v>
      </c>
      <c r="O81" s="7"/>
      <c r="P81" s="7"/>
      <c r="Q81" s="7" t="s">
        <v>16</v>
      </c>
      <c r="R81" s="7"/>
      <c r="S81" s="7"/>
    </row>
    <row r="82" spans="1:19" ht="29.25" customHeight="1" x14ac:dyDescent="0.25">
      <c r="A82" s="10" t="s">
        <v>73</v>
      </c>
      <c r="B82" s="7">
        <v>2641</v>
      </c>
      <c r="C82" s="7"/>
      <c r="D82" s="7">
        <v>244</v>
      </c>
      <c r="E82" s="7">
        <v>225.00399999999999</v>
      </c>
      <c r="F82" s="7">
        <v>30000</v>
      </c>
      <c r="G82" s="7">
        <v>30000</v>
      </c>
      <c r="H82" s="7" t="s">
        <v>16</v>
      </c>
      <c r="I82" s="52">
        <v>30000</v>
      </c>
      <c r="J82" s="52">
        <v>30000</v>
      </c>
      <c r="K82" s="7" t="s">
        <v>16</v>
      </c>
      <c r="L82" s="7"/>
      <c r="M82" s="7"/>
      <c r="N82" s="7" t="s">
        <v>16</v>
      </c>
      <c r="O82" s="7"/>
      <c r="P82" s="7"/>
      <c r="Q82" s="7" t="s">
        <v>16</v>
      </c>
      <c r="R82" s="7"/>
      <c r="S82" s="7"/>
    </row>
    <row r="83" spans="1:19" ht="19.5" customHeight="1" x14ac:dyDescent="0.25">
      <c r="A83" s="10" t="s">
        <v>74</v>
      </c>
      <c r="B83" s="7">
        <v>2641</v>
      </c>
      <c r="C83" s="7"/>
      <c r="D83" s="7">
        <v>244</v>
      </c>
      <c r="E83" s="7">
        <v>225.006</v>
      </c>
      <c r="F83" s="7">
        <v>25000</v>
      </c>
      <c r="G83" s="7">
        <v>25000</v>
      </c>
      <c r="H83" s="7" t="s">
        <v>16</v>
      </c>
      <c r="I83" s="52">
        <v>25000</v>
      </c>
      <c r="J83" s="52">
        <v>25000</v>
      </c>
      <c r="K83" s="7" t="s">
        <v>16</v>
      </c>
      <c r="L83" s="7"/>
      <c r="M83" s="7"/>
      <c r="N83" s="7" t="s">
        <v>16</v>
      </c>
      <c r="O83" s="7"/>
      <c r="P83" s="7"/>
      <c r="Q83" s="7" t="s">
        <v>16</v>
      </c>
      <c r="R83" s="7"/>
      <c r="S83" s="7"/>
    </row>
    <row r="84" spans="1:19" ht="19.5" customHeight="1" x14ac:dyDescent="0.25">
      <c r="A84" s="10" t="s">
        <v>75</v>
      </c>
      <c r="B84" s="7">
        <v>2641</v>
      </c>
      <c r="C84" s="7"/>
      <c r="D84" s="7">
        <v>244</v>
      </c>
      <c r="E84" s="7">
        <v>225.00700000000001</v>
      </c>
      <c r="F84" s="7"/>
      <c r="G84" s="7"/>
      <c r="H84" s="7" t="s">
        <v>16</v>
      </c>
      <c r="I84" s="52"/>
      <c r="J84" s="52"/>
      <c r="K84" s="7" t="s">
        <v>16</v>
      </c>
      <c r="L84" s="7"/>
      <c r="M84" s="7"/>
      <c r="N84" s="7" t="s">
        <v>16</v>
      </c>
      <c r="O84" s="7"/>
      <c r="P84" s="7"/>
      <c r="Q84" s="7" t="s">
        <v>16</v>
      </c>
      <c r="R84" s="7"/>
      <c r="S84" s="7"/>
    </row>
    <row r="85" spans="1:19" ht="19.5" customHeight="1" x14ac:dyDescent="0.25">
      <c r="A85" s="10" t="s">
        <v>76</v>
      </c>
      <c r="B85" s="7">
        <v>2641</v>
      </c>
      <c r="C85" s="7"/>
      <c r="D85" s="7">
        <v>244</v>
      </c>
      <c r="E85" s="7">
        <v>225.018</v>
      </c>
      <c r="F85" s="80">
        <v>30000</v>
      </c>
      <c r="G85" s="80">
        <v>30000</v>
      </c>
      <c r="H85" s="7" t="s">
        <v>16</v>
      </c>
      <c r="I85" s="52">
        <v>30000</v>
      </c>
      <c r="J85" s="52">
        <v>30000</v>
      </c>
      <c r="K85" s="7" t="s">
        <v>16</v>
      </c>
      <c r="L85" s="7"/>
      <c r="M85" s="7"/>
      <c r="N85" s="7" t="s">
        <v>16</v>
      </c>
      <c r="O85" s="7"/>
      <c r="P85" s="7"/>
      <c r="Q85" s="7" t="s">
        <v>16</v>
      </c>
      <c r="R85" s="7"/>
      <c r="S85" s="7"/>
    </row>
    <row r="86" spans="1:19" ht="19.5" customHeight="1" x14ac:dyDescent="0.25">
      <c r="A86" s="10" t="s">
        <v>61</v>
      </c>
      <c r="B86" s="7">
        <v>2641</v>
      </c>
      <c r="C86" s="7"/>
      <c r="D86" s="7">
        <v>244</v>
      </c>
      <c r="E86" s="13">
        <v>226</v>
      </c>
      <c r="F86" s="80">
        <v>150000</v>
      </c>
      <c r="G86" s="80">
        <v>150000</v>
      </c>
      <c r="H86" s="7" t="s">
        <v>16</v>
      </c>
      <c r="I86" s="52">
        <v>150000</v>
      </c>
      <c r="J86" s="52">
        <v>150000</v>
      </c>
      <c r="K86" s="7" t="s">
        <v>16</v>
      </c>
      <c r="L86" s="7"/>
      <c r="M86" s="7"/>
      <c r="N86" s="7" t="s">
        <v>16</v>
      </c>
      <c r="O86" s="7"/>
      <c r="P86" s="7"/>
      <c r="Q86" s="7" t="s">
        <v>16</v>
      </c>
      <c r="R86" s="7"/>
      <c r="S86" s="7"/>
    </row>
    <row r="87" spans="1:19" ht="19.5" customHeight="1" x14ac:dyDescent="0.25">
      <c r="A87" s="10" t="s">
        <v>77</v>
      </c>
      <c r="B87" s="7">
        <v>2641</v>
      </c>
      <c r="C87" s="7"/>
      <c r="D87" s="7">
        <v>244</v>
      </c>
      <c r="E87" s="13">
        <v>227</v>
      </c>
      <c r="F87" s="7"/>
      <c r="G87" s="7"/>
      <c r="H87" s="7" t="s">
        <v>16</v>
      </c>
      <c r="I87" s="52"/>
      <c r="J87" s="52"/>
      <c r="K87" s="7" t="s">
        <v>16</v>
      </c>
      <c r="L87" s="7"/>
      <c r="M87" s="7"/>
      <c r="N87" s="7" t="s">
        <v>16</v>
      </c>
      <c r="O87" s="7"/>
      <c r="P87" s="7"/>
      <c r="Q87" s="7" t="s">
        <v>16</v>
      </c>
      <c r="R87" s="7"/>
      <c r="S87" s="7"/>
    </row>
    <row r="88" spans="1:19" ht="19.5" customHeight="1" x14ac:dyDescent="0.25">
      <c r="A88" s="10" t="s">
        <v>101</v>
      </c>
      <c r="B88" s="7">
        <v>2641</v>
      </c>
      <c r="C88" s="7"/>
      <c r="D88" s="7">
        <v>244</v>
      </c>
      <c r="E88" s="13">
        <v>310.31200000000001</v>
      </c>
      <c r="F88" s="80">
        <v>131000</v>
      </c>
      <c r="G88" s="80">
        <v>131000</v>
      </c>
      <c r="H88" s="7" t="s">
        <v>16</v>
      </c>
      <c r="I88" s="52">
        <v>131000</v>
      </c>
      <c r="J88" s="52">
        <v>131000</v>
      </c>
      <c r="K88" s="7" t="s">
        <v>16</v>
      </c>
      <c r="L88" s="7"/>
      <c r="M88" s="7"/>
      <c r="N88" s="7" t="s">
        <v>16</v>
      </c>
      <c r="O88" s="7"/>
      <c r="P88" s="7"/>
      <c r="Q88" s="7" t="s">
        <v>16</v>
      </c>
      <c r="R88" s="7"/>
      <c r="S88" s="7"/>
    </row>
    <row r="89" spans="1:19" ht="54" customHeight="1" x14ac:dyDescent="0.25">
      <c r="A89" s="10" t="s">
        <v>79</v>
      </c>
      <c r="B89" s="7">
        <v>2641</v>
      </c>
      <c r="C89" s="7"/>
      <c r="D89" s="7">
        <v>244</v>
      </c>
      <c r="E89" s="7">
        <v>310.31299999999999</v>
      </c>
      <c r="F89" s="7"/>
      <c r="G89" s="7"/>
      <c r="H89" s="7" t="s">
        <v>16</v>
      </c>
      <c r="I89" s="52"/>
      <c r="J89" s="52"/>
      <c r="K89" s="7" t="s">
        <v>16</v>
      </c>
      <c r="L89" s="7"/>
      <c r="M89" s="7"/>
      <c r="N89" s="7" t="s">
        <v>16</v>
      </c>
      <c r="O89" s="7"/>
      <c r="P89" s="7"/>
      <c r="Q89" s="7" t="s">
        <v>16</v>
      </c>
      <c r="R89" s="7"/>
      <c r="S89" s="7"/>
    </row>
    <row r="90" spans="1:19" ht="16.5" customHeight="1" x14ac:dyDescent="0.25">
      <c r="A90" s="10" t="s">
        <v>80</v>
      </c>
      <c r="B90" s="7">
        <v>2641</v>
      </c>
      <c r="C90" s="7"/>
      <c r="D90" s="7">
        <v>244</v>
      </c>
      <c r="E90" s="7">
        <v>310.31400000000002</v>
      </c>
      <c r="F90" s="7"/>
      <c r="G90" s="7"/>
      <c r="H90" s="7" t="s">
        <v>16</v>
      </c>
      <c r="I90" s="52"/>
      <c r="J90" s="52"/>
      <c r="K90" s="7" t="s">
        <v>16</v>
      </c>
      <c r="L90" s="7"/>
      <c r="M90" s="7"/>
      <c r="N90" s="7" t="s">
        <v>16</v>
      </c>
      <c r="O90" s="7"/>
      <c r="P90" s="7"/>
      <c r="Q90" s="7" t="s">
        <v>16</v>
      </c>
      <c r="R90" s="7"/>
      <c r="S90" s="7"/>
    </row>
    <row r="91" spans="1:19" ht="38.25" customHeight="1" x14ac:dyDescent="0.25">
      <c r="A91" s="10" t="s">
        <v>81</v>
      </c>
      <c r="B91" s="7">
        <v>2641</v>
      </c>
      <c r="C91" s="7"/>
      <c r="D91" s="7">
        <v>244</v>
      </c>
      <c r="E91" s="7">
        <v>310.315</v>
      </c>
      <c r="F91" s="7">
        <v>160000</v>
      </c>
      <c r="G91" s="7">
        <v>160000</v>
      </c>
      <c r="H91" s="7" t="s">
        <v>16</v>
      </c>
      <c r="I91" s="52">
        <v>160000</v>
      </c>
      <c r="J91" s="52">
        <v>160000</v>
      </c>
      <c r="K91" s="7" t="s">
        <v>16</v>
      </c>
      <c r="L91" s="7"/>
      <c r="M91" s="7"/>
      <c r="N91" s="7" t="s">
        <v>16</v>
      </c>
      <c r="O91" s="7"/>
      <c r="P91" s="7"/>
      <c r="Q91" s="7" t="s">
        <v>16</v>
      </c>
      <c r="R91" s="7"/>
      <c r="S91" s="7"/>
    </row>
    <row r="92" spans="1:19" ht="58.5" customHeight="1" x14ac:dyDescent="0.25">
      <c r="A92" s="10" t="s">
        <v>82</v>
      </c>
      <c r="B92" s="7">
        <v>2641</v>
      </c>
      <c r="C92" s="7"/>
      <c r="D92" s="7">
        <v>244</v>
      </c>
      <c r="E92" s="13">
        <v>341</v>
      </c>
      <c r="F92" s="7"/>
      <c r="G92" s="7"/>
      <c r="H92" s="7" t="s">
        <v>16</v>
      </c>
      <c r="I92" s="52"/>
      <c r="J92" s="52"/>
      <c r="K92" s="7" t="s">
        <v>16</v>
      </c>
      <c r="L92" s="7"/>
      <c r="M92" s="7"/>
      <c r="N92" s="7" t="s">
        <v>16</v>
      </c>
      <c r="O92" s="7"/>
      <c r="P92" s="7"/>
      <c r="Q92" s="7" t="s">
        <v>16</v>
      </c>
      <c r="R92" s="7"/>
      <c r="S92" s="7"/>
    </row>
    <row r="93" spans="1:19" ht="25.5" customHeight="1" x14ac:dyDescent="0.25">
      <c r="A93" s="10" t="s">
        <v>83</v>
      </c>
      <c r="B93" s="7">
        <v>2641</v>
      </c>
      <c r="C93" s="7"/>
      <c r="D93" s="7">
        <v>244</v>
      </c>
      <c r="E93" s="13">
        <v>342</v>
      </c>
      <c r="F93" s="38">
        <f>I93+L93+R93</f>
        <v>993048.95</v>
      </c>
      <c r="G93" s="38">
        <f>J93+M93+S93</f>
        <v>993048.95</v>
      </c>
      <c r="H93" s="7" t="s">
        <v>16</v>
      </c>
      <c r="I93" s="38">
        <v>172500</v>
      </c>
      <c r="J93" s="38">
        <v>172500</v>
      </c>
      <c r="K93" s="7" t="s">
        <v>16</v>
      </c>
      <c r="L93" s="38">
        <v>220548.95</v>
      </c>
      <c r="M93" s="38">
        <v>220548.95</v>
      </c>
      <c r="N93" s="7" t="s">
        <v>16</v>
      </c>
      <c r="O93" s="7"/>
      <c r="P93" s="7"/>
      <c r="Q93" s="7" t="s">
        <v>16</v>
      </c>
      <c r="R93" s="38">
        <v>600000</v>
      </c>
      <c r="S93" s="38">
        <v>600000</v>
      </c>
    </row>
    <row r="94" spans="1:19" ht="30.75" customHeight="1" x14ac:dyDescent="0.25">
      <c r="A94" s="10" t="s">
        <v>102</v>
      </c>
      <c r="B94" s="7">
        <v>2641</v>
      </c>
      <c r="C94" s="7"/>
      <c r="D94" s="7">
        <v>244</v>
      </c>
      <c r="E94" s="13">
        <v>343</v>
      </c>
      <c r="F94" s="7">
        <v>243000</v>
      </c>
      <c r="G94" s="7">
        <v>243000</v>
      </c>
      <c r="H94" s="7" t="s">
        <v>16</v>
      </c>
      <c r="I94" s="52">
        <v>243000</v>
      </c>
      <c r="J94" s="52">
        <v>243000</v>
      </c>
      <c r="K94" s="7" t="s">
        <v>16</v>
      </c>
      <c r="L94" s="7"/>
      <c r="M94" s="7"/>
      <c r="N94" s="7" t="s">
        <v>16</v>
      </c>
      <c r="O94" s="7"/>
      <c r="P94" s="7"/>
      <c r="Q94" s="7" t="s">
        <v>16</v>
      </c>
      <c r="R94" s="7"/>
      <c r="S94" s="7"/>
    </row>
    <row r="95" spans="1:19" ht="31.5" customHeight="1" x14ac:dyDescent="0.25">
      <c r="A95" s="10" t="s">
        <v>85</v>
      </c>
      <c r="B95" s="7">
        <v>2641</v>
      </c>
      <c r="C95" s="7"/>
      <c r="D95" s="7">
        <v>244</v>
      </c>
      <c r="E95" s="13">
        <v>345</v>
      </c>
      <c r="F95" s="7"/>
      <c r="G95" s="7"/>
      <c r="H95" s="7" t="s">
        <v>16</v>
      </c>
      <c r="I95" s="52"/>
      <c r="J95" s="52"/>
      <c r="K95" s="7" t="s">
        <v>16</v>
      </c>
      <c r="L95" s="7"/>
      <c r="M95" s="7"/>
      <c r="N95" s="7" t="s">
        <v>16</v>
      </c>
      <c r="O95" s="7"/>
      <c r="P95" s="7"/>
      <c r="Q95" s="7" t="s">
        <v>16</v>
      </c>
      <c r="R95" s="7"/>
      <c r="S95" s="7"/>
    </row>
    <row r="96" spans="1:19" ht="31.5" customHeight="1" x14ac:dyDescent="0.25">
      <c r="A96" s="10" t="s">
        <v>86</v>
      </c>
      <c r="B96" s="7">
        <v>2641</v>
      </c>
      <c r="C96" s="7"/>
      <c r="D96" s="7">
        <v>244</v>
      </c>
      <c r="E96" s="13">
        <v>346</v>
      </c>
      <c r="F96" s="80">
        <v>20100</v>
      </c>
      <c r="G96" s="80">
        <v>20100</v>
      </c>
      <c r="H96" s="7" t="s">
        <v>16</v>
      </c>
      <c r="I96" s="52">
        <v>20100</v>
      </c>
      <c r="J96" s="52">
        <v>20100</v>
      </c>
      <c r="K96" s="7" t="s">
        <v>16</v>
      </c>
      <c r="L96" s="7"/>
      <c r="M96" s="7"/>
      <c r="N96" s="7" t="s">
        <v>16</v>
      </c>
      <c r="O96" s="7"/>
      <c r="P96" s="7"/>
      <c r="Q96" s="7" t="s">
        <v>16</v>
      </c>
      <c r="R96" s="7"/>
      <c r="S96" s="7"/>
    </row>
    <row r="97" spans="1:19" ht="39.75" customHeight="1" x14ac:dyDescent="0.25">
      <c r="A97" s="10" t="s">
        <v>87</v>
      </c>
      <c r="B97" s="7">
        <v>2641</v>
      </c>
      <c r="C97" s="7"/>
      <c r="D97" s="7">
        <v>244</v>
      </c>
      <c r="E97" s="13">
        <v>349</v>
      </c>
      <c r="F97" s="7"/>
      <c r="G97" s="7"/>
      <c r="H97" s="7" t="s">
        <v>16</v>
      </c>
      <c r="I97" s="52"/>
      <c r="J97" s="52"/>
      <c r="K97" s="7" t="s">
        <v>16</v>
      </c>
      <c r="L97" s="7"/>
      <c r="M97" s="7"/>
      <c r="N97" s="7" t="s">
        <v>16</v>
      </c>
      <c r="O97" s="7"/>
      <c r="P97" s="7"/>
      <c r="Q97" s="7" t="s">
        <v>16</v>
      </c>
      <c r="R97" s="7"/>
      <c r="S97" s="7"/>
    </row>
    <row r="98" spans="1:19" ht="28.5" customHeight="1" x14ac:dyDescent="0.25">
      <c r="A98" s="10" t="s">
        <v>88</v>
      </c>
      <c r="B98" s="7">
        <v>2641</v>
      </c>
      <c r="C98" s="7"/>
      <c r="D98" s="7" t="s">
        <v>16</v>
      </c>
      <c r="E98" s="13" t="s">
        <v>16</v>
      </c>
      <c r="F98" s="7"/>
      <c r="G98" s="7"/>
      <c r="H98" s="7" t="s">
        <v>16</v>
      </c>
      <c r="I98" s="52"/>
      <c r="J98" s="52"/>
      <c r="K98" s="7" t="s">
        <v>16</v>
      </c>
      <c r="L98" s="7"/>
      <c r="M98" s="7"/>
      <c r="N98" s="7" t="s">
        <v>16</v>
      </c>
      <c r="O98" s="7"/>
      <c r="P98" s="7"/>
      <c r="Q98" s="7" t="s">
        <v>16</v>
      </c>
      <c r="R98" s="7"/>
      <c r="S98" s="7"/>
    </row>
    <row r="99" spans="1:19" ht="68.25" customHeight="1" x14ac:dyDescent="0.25">
      <c r="A99" s="10" t="s">
        <v>89</v>
      </c>
      <c r="B99" s="7">
        <v>2641</v>
      </c>
      <c r="C99" s="7"/>
      <c r="D99" s="7">
        <v>244</v>
      </c>
      <c r="E99" s="13">
        <v>353</v>
      </c>
      <c r="F99" s="7"/>
      <c r="G99" s="7"/>
      <c r="H99" s="7" t="s">
        <v>16</v>
      </c>
      <c r="I99" s="52"/>
      <c r="J99" s="52"/>
      <c r="K99" s="7" t="s">
        <v>16</v>
      </c>
      <c r="L99" s="7"/>
      <c r="M99" s="7"/>
      <c r="N99" s="7" t="s">
        <v>16</v>
      </c>
      <c r="O99" s="7"/>
      <c r="P99" s="7"/>
      <c r="Q99" s="7" t="s">
        <v>16</v>
      </c>
      <c r="R99" s="7"/>
      <c r="S99" s="7"/>
    </row>
    <row r="100" spans="1:19" ht="44.25" customHeight="1" x14ac:dyDescent="0.25">
      <c r="A100" s="10" t="s">
        <v>90</v>
      </c>
      <c r="B100" s="7">
        <v>2650</v>
      </c>
      <c r="C100" s="7"/>
      <c r="D100" s="7">
        <v>407</v>
      </c>
      <c r="E100" s="7" t="s">
        <v>16</v>
      </c>
      <c r="F100" s="7"/>
      <c r="G100" s="7"/>
      <c r="H100" s="7" t="s">
        <v>16</v>
      </c>
      <c r="I100" s="52"/>
      <c r="J100" s="52"/>
      <c r="K100" s="7" t="s">
        <v>16</v>
      </c>
      <c r="L100" s="7"/>
      <c r="M100" s="7"/>
      <c r="N100" s="7" t="s">
        <v>16</v>
      </c>
      <c r="O100" s="7"/>
      <c r="P100" s="7"/>
      <c r="Q100" s="7" t="s">
        <v>16</v>
      </c>
      <c r="R100" s="7"/>
      <c r="S100" s="7"/>
    </row>
    <row r="101" spans="1:19" ht="49.5" customHeight="1" x14ac:dyDescent="0.25">
      <c r="A101" s="10" t="s">
        <v>91</v>
      </c>
      <c r="B101" s="7">
        <v>2652</v>
      </c>
      <c r="C101" s="7"/>
      <c r="D101" s="7">
        <v>407</v>
      </c>
      <c r="E101" s="7" t="s">
        <v>16</v>
      </c>
      <c r="F101" s="7"/>
      <c r="G101" s="7"/>
      <c r="H101" s="7" t="s">
        <v>16</v>
      </c>
      <c r="I101" s="52"/>
      <c r="J101" s="52"/>
      <c r="K101" s="7" t="s">
        <v>16</v>
      </c>
      <c r="L101" s="7"/>
      <c r="M101" s="7"/>
      <c r="N101" s="7" t="s">
        <v>16</v>
      </c>
      <c r="O101" s="7"/>
      <c r="P101" s="7"/>
      <c r="Q101" s="7" t="s">
        <v>16</v>
      </c>
      <c r="R101" s="7"/>
      <c r="S101" s="7"/>
    </row>
    <row r="102" spans="1:19" ht="19.5" customHeight="1" x14ac:dyDescent="0.25">
      <c r="A102" s="10" t="s">
        <v>61</v>
      </c>
      <c r="B102" s="7">
        <v>2652</v>
      </c>
      <c r="C102" s="7"/>
      <c r="D102" s="7">
        <v>407</v>
      </c>
      <c r="E102" s="7">
        <v>226</v>
      </c>
      <c r="F102" s="7"/>
      <c r="G102" s="7"/>
      <c r="H102" s="7" t="s">
        <v>16</v>
      </c>
      <c r="I102" s="52"/>
      <c r="J102" s="52"/>
      <c r="K102" s="7" t="s">
        <v>16</v>
      </c>
      <c r="L102" s="7"/>
      <c r="M102" s="7"/>
      <c r="N102" s="7" t="s">
        <v>16</v>
      </c>
      <c r="O102" s="7"/>
      <c r="P102" s="7"/>
      <c r="Q102" s="7" t="s">
        <v>16</v>
      </c>
      <c r="R102" s="7"/>
      <c r="S102" s="7"/>
    </row>
    <row r="103" spans="1:19" ht="30.75" customHeight="1" x14ac:dyDescent="0.25">
      <c r="A103" s="10" t="s">
        <v>62</v>
      </c>
      <c r="B103" s="7">
        <v>2652</v>
      </c>
      <c r="C103" s="7"/>
      <c r="D103" s="7">
        <v>407</v>
      </c>
      <c r="E103" s="7">
        <v>228</v>
      </c>
      <c r="F103" s="7"/>
      <c r="G103" s="7"/>
      <c r="H103" s="7" t="s">
        <v>16</v>
      </c>
      <c r="I103" s="52"/>
      <c r="J103" s="52"/>
      <c r="K103" s="7" t="s">
        <v>16</v>
      </c>
      <c r="L103" s="7"/>
      <c r="M103" s="7"/>
      <c r="N103" s="7" t="s">
        <v>16</v>
      </c>
      <c r="O103" s="7"/>
      <c r="P103" s="7"/>
      <c r="Q103" s="7" t="s">
        <v>16</v>
      </c>
      <c r="R103" s="7"/>
      <c r="S103" s="7"/>
    </row>
    <row r="104" spans="1:19" ht="18" customHeight="1" x14ac:dyDescent="0.25">
      <c r="A104" s="10" t="s">
        <v>80</v>
      </c>
      <c r="B104" s="7">
        <v>2652</v>
      </c>
      <c r="C104" s="7"/>
      <c r="D104" s="7">
        <v>407</v>
      </c>
      <c r="E104" s="7">
        <v>310.31400000000002</v>
      </c>
      <c r="F104" s="7"/>
      <c r="G104" s="7"/>
      <c r="H104" s="7" t="s">
        <v>16</v>
      </c>
      <c r="I104" s="52"/>
      <c r="J104" s="52"/>
      <c r="K104" s="7" t="s">
        <v>16</v>
      </c>
      <c r="L104" s="7"/>
      <c r="M104" s="7"/>
      <c r="N104" s="7" t="s">
        <v>16</v>
      </c>
      <c r="O104" s="7"/>
      <c r="P104" s="7"/>
      <c r="Q104" s="7" t="s">
        <v>16</v>
      </c>
      <c r="R104" s="7"/>
      <c r="S104" s="7"/>
    </row>
    <row r="105" spans="1:19" ht="30.75" customHeight="1" x14ac:dyDescent="0.25">
      <c r="A105" s="10" t="s">
        <v>85</v>
      </c>
      <c r="B105" s="7">
        <v>2652</v>
      </c>
      <c r="C105" s="7"/>
      <c r="D105" s="7">
        <v>407</v>
      </c>
      <c r="E105" s="7">
        <v>345</v>
      </c>
      <c r="F105" s="7"/>
      <c r="G105" s="7"/>
      <c r="H105" s="7"/>
      <c r="I105" s="52"/>
      <c r="J105" s="52"/>
      <c r="K105" s="7" t="s">
        <v>16</v>
      </c>
      <c r="L105" s="7"/>
      <c r="M105" s="7"/>
      <c r="N105" s="7" t="s">
        <v>16</v>
      </c>
      <c r="O105" s="7"/>
      <c r="P105" s="7"/>
      <c r="Q105" s="7" t="s">
        <v>16</v>
      </c>
      <c r="R105" s="7"/>
      <c r="S105" s="7"/>
    </row>
    <row r="106" spans="1:19" ht="27.75" customHeight="1" x14ac:dyDescent="0.25">
      <c r="A106" s="10" t="s">
        <v>86</v>
      </c>
      <c r="B106" s="7">
        <v>2652</v>
      </c>
      <c r="C106" s="7"/>
      <c r="D106" s="7">
        <v>407</v>
      </c>
      <c r="E106" s="7">
        <v>346</v>
      </c>
      <c r="F106" s="7"/>
      <c r="G106" s="7"/>
      <c r="H106" s="7" t="s">
        <v>16</v>
      </c>
      <c r="I106" s="52"/>
      <c r="J106" s="52"/>
      <c r="K106" s="7" t="s">
        <v>16</v>
      </c>
      <c r="L106" s="7"/>
      <c r="M106" s="7"/>
      <c r="N106" s="7" t="s">
        <v>16</v>
      </c>
      <c r="O106" s="7"/>
      <c r="P106" s="7"/>
      <c r="Q106" s="7" t="s">
        <v>16</v>
      </c>
      <c r="R106" s="7"/>
      <c r="S106" s="7"/>
    </row>
    <row r="107" spans="1:19" ht="23.25" customHeight="1" x14ac:dyDescent="0.25">
      <c r="A107" s="5" t="s">
        <v>92</v>
      </c>
      <c r="B107" s="6">
        <v>4000</v>
      </c>
      <c r="C107" s="6"/>
      <c r="D107" s="6" t="s">
        <v>16</v>
      </c>
      <c r="E107" s="6" t="s">
        <v>16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33.75" customHeight="1" x14ac:dyDescent="0.25">
      <c r="A108" s="10" t="s">
        <v>93</v>
      </c>
      <c r="B108" s="7">
        <v>4010</v>
      </c>
      <c r="C108" s="7"/>
      <c r="D108" s="7">
        <v>610</v>
      </c>
      <c r="E108" s="7">
        <v>610</v>
      </c>
      <c r="F108" s="7"/>
      <c r="G108" s="7"/>
      <c r="H108" s="7"/>
      <c r="I108" s="52"/>
      <c r="J108" s="52"/>
      <c r="K108" s="7"/>
      <c r="L108" s="7"/>
      <c r="M108" s="7"/>
      <c r="N108" s="7"/>
      <c r="O108" s="7"/>
      <c r="P108" s="7"/>
      <c r="Q108" s="7"/>
      <c r="R108" s="7"/>
      <c r="S108" s="7"/>
    </row>
    <row r="109" spans="1:19" x14ac:dyDescent="0.25">
      <c r="A109" s="10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</sheetData>
  <mergeCells count="12">
    <mergeCell ref="A1:S1"/>
    <mergeCell ref="R6:S6"/>
    <mergeCell ref="A3:A7"/>
    <mergeCell ref="B3:B7"/>
    <mergeCell ref="C3:E6"/>
    <mergeCell ref="F3:S3"/>
    <mergeCell ref="F4:S4"/>
    <mergeCell ref="F5:H6"/>
    <mergeCell ref="I5:S5"/>
    <mergeCell ref="I6:K6"/>
    <mergeCell ref="L6:N6"/>
    <mergeCell ref="O6:Q6"/>
  </mergeCells>
  <pageMargins left="0.25" right="0.25" top="0.75" bottom="0.75" header="0.3" footer="0.3"/>
  <pageSetup paperSize="9" scale="7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G20" sqref="G20"/>
    </sheetView>
  </sheetViews>
  <sheetFormatPr defaultRowHeight="15" x14ac:dyDescent="0.25"/>
  <cols>
    <col min="1" max="1" width="7.7109375" customWidth="1"/>
    <col min="2" max="2" width="59.28515625" customWidth="1"/>
    <col min="3" max="3" width="10.140625" customWidth="1"/>
    <col min="4" max="8" width="13.7109375" customWidth="1"/>
  </cols>
  <sheetData>
    <row r="1" spans="1:8" ht="38.25" customHeight="1" x14ac:dyDescent="0.25">
      <c r="A1" s="95" t="s">
        <v>126</v>
      </c>
      <c r="B1" s="96"/>
      <c r="C1" s="96"/>
      <c r="D1" s="96"/>
      <c r="E1" s="96"/>
      <c r="F1" s="96"/>
      <c r="G1" s="96"/>
      <c r="H1" s="96"/>
    </row>
    <row r="3" spans="1:8" x14ac:dyDescent="0.25">
      <c r="A3" s="98" t="s">
        <v>103</v>
      </c>
      <c r="B3" s="99" t="s">
        <v>0</v>
      </c>
      <c r="C3" s="99" t="s">
        <v>104</v>
      </c>
      <c r="D3" s="99" t="s">
        <v>105</v>
      </c>
      <c r="E3" s="99" t="s">
        <v>106</v>
      </c>
      <c r="F3" s="99"/>
      <c r="G3" s="99"/>
      <c r="H3" s="99"/>
    </row>
    <row r="4" spans="1:8" ht="51" x14ac:dyDescent="0.25">
      <c r="A4" s="98"/>
      <c r="B4" s="99"/>
      <c r="C4" s="99"/>
      <c r="D4" s="99"/>
      <c r="E4" s="82" t="s">
        <v>298</v>
      </c>
      <c r="F4" s="82" t="s">
        <v>299</v>
      </c>
      <c r="G4" s="82" t="s">
        <v>300</v>
      </c>
      <c r="H4" s="8" t="s">
        <v>96</v>
      </c>
    </row>
    <row r="5" spans="1:8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</row>
    <row r="6" spans="1:8" ht="15" customHeight="1" x14ac:dyDescent="0.25">
      <c r="A6" s="14">
        <v>1</v>
      </c>
      <c r="B6" s="5" t="s">
        <v>107</v>
      </c>
      <c r="C6" s="6">
        <v>26000</v>
      </c>
      <c r="D6" s="6" t="s">
        <v>16</v>
      </c>
      <c r="E6" s="63">
        <f>E10</f>
        <v>4742885.82</v>
      </c>
      <c r="F6" s="63">
        <f t="shared" ref="F6:H6" si="0">F10</f>
        <v>3522367.95</v>
      </c>
      <c r="G6" s="63">
        <f t="shared" si="0"/>
        <v>3522367.95</v>
      </c>
      <c r="H6" s="6">
        <f t="shared" si="0"/>
        <v>0</v>
      </c>
    </row>
    <row r="7" spans="1:8" ht="42" customHeight="1" x14ac:dyDescent="0.25">
      <c r="A7" s="15">
        <v>1.1000000000000001</v>
      </c>
      <c r="B7" s="5" t="s">
        <v>108</v>
      </c>
      <c r="C7" s="6">
        <v>26100</v>
      </c>
      <c r="D7" s="7"/>
      <c r="E7" s="58"/>
      <c r="F7" s="58"/>
      <c r="G7" s="58"/>
      <c r="H7" s="7"/>
    </row>
    <row r="8" spans="1:8" ht="36" customHeight="1" x14ac:dyDescent="0.25">
      <c r="A8" s="15">
        <v>1.2</v>
      </c>
      <c r="B8" s="5" t="s">
        <v>109</v>
      </c>
      <c r="C8" s="6">
        <v>26200</v>
      </c>
      <c r="D8" s="7" t="s">
        <v>16</v>
      </c>
      <c r="E8" s="58"/>
      <c r="F8" s="58"/>
      <c r="G8" s="58"/>
      <c r="H8" s="7"/>
    </row>
    <row r="9" spans="1:8" ht="33.75" customHeight="1" x14ac:dyDescent="0.25">
      <c r="A9" s="16">
        <v>1.3</v>
      </c>
      <c r="B9" s="5" t="s">
        <v>110</v>
      </c>
      <c r="C9" s="12">
        <v>26300</v>
      </c>
      <c r="D9" s="8"/>
      <c r="E9" s="57"/>
      <c r="F9" s="57"/>
      <c r="G9" s="57"/>
      <c r="H9" s="8"/>
    </row>
    <row r="10" spans="1:8" ht="38.25" customHeight="1" x14ac:dyDescent="0.25">
      <c r="A10" s="16">
        <v>1.4</v>
      </c>
      <c r="B10" s="5" t="s">
        <v>111</v>
      </c>
      <c r="C10" s="12">
        <v>26400</v>
      </c>
      <c r="D10" s="8"/>
      <c r="E10" s="65">
        <f>E11+E13+E17</f>
        <v>4742885.82</v>
      </c>
      <c r="F10" s="65">
        <f t="shared" ref="F10:G10" si="1">F11+F13+F17</f>
        <v>3522367.95</v>
      </c>
      <c r="G10" s="65">
        <f t="shared" si="1"/>
        <v>3522367.95</v>
      </c>
      <c r="H10" s="23"/>
    </row>
    <row r="11" spans="1:8" ht="25.5" customHeight="1" x14ac:dyDescent="0.25">
      <c r="A11" s="17">
        <v>36982</v>
      </c>
      <c r="B11" s="10" t="s">
        <v>112</v>
      </c>
      <c r="C11" s="8">
        <v>26410</v>
      </c>
      <c r="D11" s="8">
        <v>2021</v>
      </c>
      <c r="E11" s="63">
        <f>'Раздел 1.1'!G66</f>
        <v>3365633.33</v>
      </c>
      <c r="F11" s="65">
        <f>'Раздел 1.2'!I67</f>
        <v>2701819</v>
      </c>
      <c r="G11" s="65">
        <v>2701819</v>
      </c>
      <c r="H11" s="23"/>
    </row>
    <row r="12" spans="1:8" ht="14.25" customHeight="1" x14ac:dyDescent="0.25">
      <c r="A12" s="18" t="s">
        <v>113</v>
      </c>
      <c r="B12" s="10" t="s">
        <v>114</v>
      </c>
      <c r="C12" s="13">
        <v>26411</v>
      </c>
      <c r="D12" s="81">
        <v>2021</v>
      </c>
      <c r="E12" s="63">
        <v>3365633.33</v>
      </c>
      <c r="F12" s="65">
        <v>2701819</v>
      </c>
      <c r="G12" s="65">
        <v>2701819</v>
      </c>
      <c r="H12" s="23"/>
    </row>
    <row r="13" spans="1:8" ht="24.75" customHeight="1" x14ac:dyDescent="0.25">
      <c r="A13" s="17">
        <v>37347</v>
      </c>
      <c r="B13" s="10" t="s">
        <v>115</v>
      </c>
      <c r="C13" s="7">
        <v>26420</v>
      </c>
      <c r="D13" s="81">
        <v>2021</v>
      </c>
      <c r="E13" s="65">
        <f>'Раздел 1.1'!H66</f>
        <v>731645.57000000007</v>
      </c>
      <c r="F13" s="65">
        <f>'Раздел 1.2'!L67</f>
        <v>220548.95</v>
      </c>
      <c r="G13" s="65">
        <v>220548.95</v>
      </c>
      <c r="H13" s="23"/>
    </row>
    <row r="14" spans="1:8" ht="15.75" customHeight="1" x14ac:dyDescent="0.25">
      <c r="A14" s="18" t="s">
        <v>116</v>
      </c>
      <c r="B14" s="10" t="s">
        <v>114</v>
      </c>
      <c r="C14" s="13">
        <v>26421</v>
      </c>
      <c r="D14" s="81">
        <v>2021</v>
      </c>
      <c r="E14" s="65">
        <f>E13</f>
        <v>731645.57000000007</v>
      </c>
      <c r="F14" s="65">
        <v>220548.95</v>
      </c>
      <c r="G14" s="65">
        <v>220548.95</v>
      </c>
      <c r="H14" s="23"/>
    </row>
    <row r="15" spans="1:8" ht="18" customHeight="1" x14ac:dyDescent="0.25">
      <c r="A15" s="17">
        <v>37712</v>
      </c>
      <c r="B15" s="10" t="s">
        <v>117</v>
      </c>
      <c r="C15" s="8">
        <v>26430</v>
      </c>
      <c r="D15" s="8"/>
      <c r="E15" s="65"/>
      <c r="F15" s="65"/>
      <c r="G15" s="65"/>
      <c r="H15" s="23"/>
    </row>
    <row r="16" spans="1:8" ht="17.25" customHeight="1" x14ac:dyDescent="0.25">
      <c r="A16" s="18" t="s">
        <v>118</v>
      </c>
      <c r="B16" s="10" t="s">
        <v>114</v>
      </c>
      <c r="C16" s="13">
        <v>26431</v>
      </c>
      <c r="D16" s="8"/>
      <c r="E16" s="65"/>
      <c r="F16" s="65"/>
      <c r="G16" s="65"/>
      <c r="H16" s="23"/>
    </row>
    <row r="17" spans="1:8" ht="17.25" customHeight="1" x14ac:dyDescent="0.25">
      <c r="A17" s="17">
        <v>38078</v>
      </c>
      <c r="B17" s="10" t="s">
        <v>119</v>
      </c>
      <c r="C17" s="8">
        <v>26450</v>
      </c>
      <c r="D17" s="81">
        <v>2021</v>
      </c>
      <c r="E17" s="65">
        <f>'Раздел 1.1'!J66</f>
        <v>645606.92000000004</v>
      </c>
      <c r="F17" s="65">
        <v>600000</v>
      </c>
      <c r="G17" s="65">
        <v>600000</v>
      </c>
      <c r="H17" s="23"/>
    </row>
    <row r="18" spans="1:8" ht="15" customHeight="1" x14ac:dyDescent="0.25">
      <c r="A18" s="18" t="s">
        <v>120</v>
      </c>
      <c r="B18" s="10" t="s">
        <v>114</v>
      </c>
      <c r="C18" s="13">
        <v>26451</v>
      </c>
      <c r="D18" s="81">
        <v>2021</v>
      </c>
      <c r="E18" s="65">
        <v>645606.92000000004</v>
      </c>
      <c r="F18" s="65">
        <v>600000</v>
      </c>
      <c r="G18" s="65">
        <v>600000</v>
      </c>
      <c r="H18" s="23"/>
    </row>
    <row r="19" spans="1:8" ht="15.75" customHeight="1" x14ac:dyDescent="0.25">
      <c r="A19" s="18" t="s">
        <v>121</v>
      </c>
      <c r="B19" s="10" t="s">
        <v>122</v>
      </c>
      <c r="C19" s="13">
        <v>26452</v>
      </c>
      <c r="D19" s="8"/>
      <c r="E19" s="65"/>
      <c r="F19" s="65"/>
      <c r="G19" s="65"/>
      <c r="H19" s="23"/>
    </row>
    <row r="20" spans="1:8" ht="44.25" customHeight="1" x14ac:dyDescent="0.25">
      <c r="A20" s="17">
        <v>2</v>
      </c>
      <c r="B20" s="10" t="s">
        <v>123</v>
      </c>
      <c r="C20" s="8">
        <v>26500</v>
      </c>
      <c r="D20" s="8"/>
      <c r="E20" s="65"/>
      <c r="F20" s="65"/>
      <c r="G20" s="65"/>
      <c r="H20" s="23"/>
    </row>
    <row r="21" spans="1:8" ht="17.25" customHeight="1" x14ac:dyDescent="0.25">
      <c r="A21" s="17"/>
      <c r="B21" s="10" t="s">
        <v>124</v>
      </c>
      <c r="C21" s="13">
        <v>26510</v>
      </c>
      <c r="D21" s="8"/>
      <c r="E21" s="23"/>
      <c r="F21" s="23"/>
      <c r="G21" s="23"/>
      <c r="H21" s="23"/>
    </row>
    <row r="22" spans="1:8" ht="40.5" customHeight="1" x14ac:dyDescent="0.25">
      <c r="A22" s="17">
        <v>3</v>
      </c>
      <c r="B22" s="10" t="s">
        <v>125</v>
      </c>
      <c r="C22" s="8">
        <v>26600</v>
      </c>
      <c r="D22" s="8"/>
      <c r="E22" s="23"/>
      <c r="F22" s="23"/>
      <c r="G22" s="23"/>
      <c r="H22" s="23"/>
    </row>
    <row r="23" spans="1:8" ht="12" customHeight="1" x14ac:dyDescent="0.25">
      <c r="A23" s="17"/>
      <c r="B23" s="10" t="s">
        <v>124</v>
      </c>
      <c r="C23" s="13">
        <v>26610</v>
      </c>
      <c r="D23" s="13"/>
      <c r="E23" s="23"/>
      <c r="F23" s="23"/>
      <c r="G23" s="23"/>
      <c r="H23" s="23"/>
    </row>
    <row r="25" spans="1:8" ht="35.25" customHeight="1" x14ac:dyDescent="0.25">
      <c r="A25" s="97" t="s">
        <v>127</v>
      </c>
      <c r="B25" s="97"/>
      <c r="C25" s="97"/>
      <c r="D25" s="97"/>
      <c r="E25" s="97"/>
      <c r="F25" s="97"/>
      <c r="G25" s="97"/>
      <c r="H25" s="97"/>
    </row>
    <row r="26" spans="1:8" ht="132.75" customHeight="1" x14ac:dyDescent="0.25">
      <c r="A26" s="97" t="s">
        <v>128</v>
      </c>
      <c r="B26" s="97"/>
      <c r="C26" s="97"/>
      <c r="D26" s="97"/>
      <c r="E26" s="97"/>
      <c r="F26" s="97"/>
      <c r="G26" s="97"/>
      <c r="H26" s="97"/>
    </row>
    <row r="27" spans="1:8" ht="32.25" customHeight="1" x14ac:dyDescent="0.25">
      <c r="A27" s="97" t="s">
        <v>129</v>
      </c>
      <c r="B27" s="97"/>
      <c r="C27" s="97"/>
      <c r="D27" s="97"/>
      <c r="E27" s="97"/>
      <c r="F27" s="97"/>
      <c r="G27" s="97"/>
      <c r="H27" s="97"/>
    </row>
    <row r="28" spans="1:8" ht="20.25" customHeight="1" x14ac:dyDescent="0.25">
      <c r="A28" s="97" t="s">
        <v>130</v>
      </c>
      <c r="B28" s="97"/>
      <c r="C28" s="97"/>
      <c r="D28" s="97"/>
      <c r="E28" s="97"/>
      <c r="F28" s="97"/>
      <c r="G28" s="97"/>
      <c r="H28" s="97"/>
    </row>
    <row r="29" spans="1:8" ht="15.75" x14ac:dyDescent="0.25">
      <c r="A29" s="97" t="s">
        <v>131</v>
      </c>
      <c r="B29" s="97"/>
      <c r="C29" s="97"/>
      <c r="D29" s="97"/>
      <c r="E29" s="97"/>
      <c r="F29" s="97"/>
      <c r="G29" s="97"/>
      <c r="H29" s="97"/>
    </row>
    <row r="30" spans="1:8" ht="31.5" customHeight="1" x14ac:dyDescent="0.25">
      <c r="A30" s="97" t="s">
        <v>132</v>
      </c>
      <c r="B30" s="97"/>
      <c r="C30" s="97"/>
      <c r="D30" s="97"/>
      <c r="E30" s="97"/>
      <c r="F30" s="97"/>
      <c r="G30" s="97"/>
      <c r="H30" s="97"/>
    </row>
    <row r="31" spans="1:8" ht="15.75" x14ac:dyDescent="0.25">
      <c r="A31" s="97"/>
      <c r="B31" s="97"/>
      <c r="C31" s="97"/>
      <c r="D31" s="97"/>
      <c r="E31" s="97"/>
      <c r="F31" s="97"/>
      <c r="G31" s="97"/>
      <c r="H31" s="97"/>
    </row>
    <row r="32" spans="1:8" x14ac:dyDescent="0.25">
      <c r="A32" s="20"/>
      <c r="B32" s="22" t="s">
        <v>133</v>
      </c>
      <c r="C32" s="22"/>
      <c r="D32" s="22"/>
      <c r="E32" s="22"/>
      <c r="F32" s="22"/>
      <c r="G32" s="22"/>
    </row>
    <row r="33" spans="1:7" x14ac:dyDescent="0.25">
      <c r="A33" s="21"/>
      <c r="B33" s="21"/>
      <c r="C33" s="94" t="s">
        <v>134</v>
      </c>
      <c r="D33" s="94"/>
      <c r="E33" s="94" t="s">
        <v>135</v>
      </c>
      <c r="F33" s="94"/>
      <c r="G33" s="20" t="s">
        <v>136</v>
      </c>
    </row>
    <row r="34" spans="1:7" x14ac:dyDescent="0.25">
      <c r="A34" s="2"/>
      <c r="B34" s="2"/>
      <c r="C34" s="2"/>
      <c r="D34" s="2"/>
      <c r="E34" s="2"/>
      <c r="F34" s="2"/>
      <c r="G34" s="2"/>
    </row>
  </sheetData>
  <mergeCells count="15">
    <mergeCell ref="C33:D33"/>
    <mergeCell ref="E33:F33"/>
    <mergeCell ref="A1:H1"/>
    <mergeCell ref="A25:H25"/>
    <mergeCell ref="A26:H26"/>
    <mergeCell ref="A3:A4"/>
    <mergeCell ref="B3:B4"/>
    <mergeCell ref="C3:C4"/>
    <mergeCell ref="D3:D4"/>
    <mergeCell ref="E3:H3"/>
    <mergeCell ref="A27:H27"/>
    <mergeCell ref="A28:H28"/>
    <mergeCell ref="A29:H29"/>
    <mergeCell ref="A30:H30"/>
    <mergeCell ref="A31:H31"/>
  </mergeCells>
  <pageMargins left="0.25" right="0.25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tabSelected="1" view="pageBreakPreview" topLeftCell="A133" zoomScale="80" zoomScaleNormal="112" zoomScaleSheetLayoutView="80" workbookViewId="0">
      <selection activeCell="F24" sqref="F24"/>
    </sheetView>
  </sheetViews>
  <sheetFormatPr defaultRowHeight="15" x14ac:dyDescent="0.25"/>
  <cols>
    <col min="1" max="1" width="6.140625" customWidth="1"/>
    <col min="2" max="2" width="26.85546875" customWidth="1"/>
    <col min="3" max="3" width="12.85546875" customWidth="1"/>
    <col min="4" max="12" width="15.7109375" customWidth="1"/>
  </cols>
  <sheetData>
    <row r="1" spans="1:24" ht="18.75" x14ac:dyDescent="0.25">
      <c r="A1" s="125" t="s">
        <v>160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24" ht="15.75" x14ac:dyDescent="0.25">
      <c r="A2" s="119" t="s">
        <v>161</v>
      </c>
      <c r="B2" s="119"/>
      <c r="C2" s="119"/>
      <c r="D2" s="119"/>
      <c r="E2" s="2"/>
      <c r="F2" s="2"/>
      <c r="G2" s="2"/>
      <c r="H2" s="2"/>
      <c r="I2" s="2"/>
      <c r="J2" s="2"/>
      <c r="K2" s="2"/>
      <c r="L2" s="2"/>
      <c r="O2" s="115"/>
      <c r="P2" s="115"/>
      <c r="Q2" s="115"/>
      <c r="R2" s="115"/>
      <c r="S2" s="115"/>
      <c r="T2" s="115"/>
      <c r="U2" s="116"/>
      <c r="V2" s="116"/>
      <c r="W2" s="116"/>
      <c r="X2" s="116"/>
    </row>
    <row r="3" spans="1:24" ht="15.75" x14ac:dyDescent="0.25">
      <c r="A3" s="118" t="s">
        <v>253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O3" s="115"/>
      <c r="P3" s="115"/>
      <c r="Q3" s="115"/>
      <c r="R3" s="115"/>
      <c r="S3" s="115"/>
      <c r="T3" s="115"/>
      <c r="U3" s="116"/>
      <c r="V3" s="116"/>
      <c r="W3" s="116"/>
      <c r="X3" s="116"/>
    </row>
    <row r="4" spans="1:24" ht="46.5" customHeight="1" x14ac:dyDescent="0.25">
      <c r="A4" s="126" t="s">
        <v>162</v>
      </c>
      <c r="B4" s="126"/>
      <c r="C4" s="117" t="s">
        <v>1</v>
      </c>
      <c r="D4" s="117" t="s">
        <v>163</v>
      </c>
      <c r="E4" s="117"/>
      <c r="F4" s="117"/>
      <c r="G4" s="117" t="s">
        <v>164</v>
      </c>
      <c r="H4" s="117"/>
      <c r="I4" s="117"/>
      <c r="J4" s="117" t="s">
        <v>165</v>
      </c>
      <c r="K4" s="117"/>
      <c r="L4" s="117"/>
      <c r="M4" s="2"/>
      <c r="N4" s="2"/>
      <c r="O4" s="115"/>
      <c r="P4" s="116"/>
      <c r="Q4" s="115"/>
      <c r="R4" s="115"/>
      <c r="S4" s="115"/>
      <c r="T4" s="115"/>
      <c r="U4" s="115"/>
      <c r="V4" s="115"/>
      <c r="W4" s="115"/>
      <c r="X4" s="115"/>
    </row>
    <row r="5" spans="1:24" ht="48.75" customHeight="1" x14ac:dyDescent="0.25">
      <c r="A5" s="126"/>
      <c r="B5" s="126"/>
      <c r="C5" s="117"/>
      <c r="D5" s="23" t="s">
        <v>166</v>
      </c>
      <c r="E5" s="23" t="s">
        <v>167</v>
      </c>
      <c r="F5" s="23" t="s">
        <v>168</v>
      </c>
      <c r="G5" s="23" t="s">
        <v>166</v>
      </c>
      <c r="H5" s="23" t="s">
        <v>167</v>
      </c>
      <c r="I5" s="23" t="s">
        <v>168</v>
      </c>
      <c r="J5" s="23" t="s">
        <v>166</v>
      </c>
      <c r="K5" s="23" t="s">
        <v>167</v>
      </c>
      <c r="L5" s="23" t="s">
        <v>168</v>
      </c>
      <c r="M5" s="2"/>
      <c r="N5" s="2"/>
      <c r="O5" s="115"/>
      <c r="P5" s="116"/>
      <c r="Q5" s="115"/>
      <c r="R5" s="115"/>
      <c r="S5" s="115"/>
      <c r="T5" s="115"/>
      <c r="U5" s="115"/>
      <c r="V5" s="115"/>
      <c r="W5" s="115"/>
      <c r="X5" s="115"/>
    </row>
    <row r="6" spans="1:24" ht="15.75" x14ac:dyDescent="0.25">
      <c r="A6" s="126">
        <v>1</v>
      </c>
      <c r="B6" s="126"/>
      <c r="C6" s="51">
        <v>2</v>
      </c>
      <c r="D6" s="51">
        <v>3</v>
      </c>
      <c r="E6" s="51">
        <v>4</v>
      </c>
      <c r="F6" s="51">
        <v>5</v>
      </c>
      <c r="G6" s="51">
        <v>6</v>
      </c>
      <c r="H6" s="51">
        <v>7</v>
      </c>
      <c r="I6" s="51">
        <v>8</v>
      </c>
      <c r="J6" s="51">
        <v>9</v>
      </c>
      <c r="K6" s="51">
        <v>10</v>
      </c>
      <c r="L6" s="51">
        <v>11</v>
      </c>
      <c r="M6" s="2"/>
      <c r="N6" s="2"/>
      <c r="O6" s="115"/>
      <c r="P6" s="116"/>
      <c r="Q6" s="115"/>
      <c r="R6" s="115"/>
      <c r="S6" s="115"/>
      <c r="T6" s="115"/>
      <c r="U6" s="115"/>
      <c r="V6" s="115"/>
      <c r="W6" s="115"/>
      <c r="X6" s="115"/>
    </row>
    <row r="7" spans="1:24" ht="15.75" x14ac:dyDescent="0.25">
      <c r="A7" s="120" t="s">
        <v>169</v>
      </c>
      <c r="B7" s="120"/>
      <c r="C7" s="51">
        <v>100</v>
      </c>
      <c r="D7" s="51" t="s">
        <v>16</v>
      </c>
      <c r="E7" s="51" t="s">
        <v>16</v>
      </c>
      <c r="F7" s="51" t="s">
        <v>16</v>
      </c>
      <c r="G7" s="51" t="s">
        <v>16</v>
      </c>
      <c r="H7" s="51" t="s">
        <v>16</v>
      </c>
      <c r="I7" s="51" t="s">
        <v>16</v>
      </c>
      <c r="J7" s="51"/>
      <c r="K7" s="51"/>
      <c r="L7" s="51"/>
      <c r="M7" s="2"/>
      <c r="N7" s="2"/>
      <c r="O7" s="115"/>
      <c r="P7" s="116"/>
      <c r="Q7" s="115"/>
      <c r="R7" s="115"/>
      <c r="S7" s="115"/>
      <c r="T7" s="115"/>
      <c r="U7" s="115"/>
      <c r="V7" s="115"/>
      <c r="W7" s="115"/>
      <c r="X7" s="115"/>
    </row>
    <row r="8" spans="1:24" ht="15.75" x14ac:dyDescent="0.25">
      <c r="A8" s="120" t="s">
        <v>6</v>
      </c>
      <c r="B8" s="120"/>
      <c r="C8" s="51"/>
      <c r="D8" s="51"/>
      <c r="E8" s="51"/>
      <c r="F8" s="51"/>
      <c r="G8" s="51"/>
      <c r="H8" s="51"/>
      <c r="I8" s="51"/>
      <c r="J8" s="51"/>
      <c r="K8" s="51"/>
      <c r="L8" s="51"/>
      <c r="M8" s="2"/>
      <c r="N8" s="2"/>
      <c r="O8" s="115"/>
      <c r="P8" s="116"/>
      <c r="Q8" s="115"/>
      <c r="R8" s="115"/>
      <c r="S8" s="115"/>
      <c r="T8" s="115"/>
      <c r="U8" s="115"/>
      <c r="V8" s="115"/>
      <c r="W8" s="115"/>
      <c r="X8" s="115"/>
    </row>
    <row r="9" spans="1:24" ht="15.75" x14ac:dyDescent="0.25">
      <c r="A9" s="120" t="s">
        <v>170</v>
      </c>
      <c r="B9" s="120"/>
      <c r="C9" s="51">
        <v>101</v>
      </c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115"/>
      <c r="P9" s="116"/>
      <c r="Q9" s="115"/>
      <c r="R9" s="115"/>
      <c r="S9" s="115"/>
      <c r="T9" s="115"/>
      <c r="U9" s="115"/>
      <c r="V9" s="115"/>
      <c r="W9" s="115"/>
      <c r="X9" s="115"/>
    </row>
    <row r="10" spans="1:24" ht="15.75" x14ac:dyDescent="0.25">
      <c r="A10" s="120" t="s">
        <v>171</v>
      </c>
      <c r="B10" s="120"/>
      <c r="C10" s="51">
        <v>200</v>
      </c>
      <c r="D10" s="51" t="s">
        <v>16</v>
      </c>
      <c r="E10" s="51" t="s">
        <v>16</v>
      </c>
      <c r="F10" s="51" t="s">
        <v>16</v>
      </c>
      <c r="G10" s="51" t="s">
        <v>16</v>
      </c>
      <c r="H10" s="51" t="s">
        <v>16</v>
      </c>
      <c r="I10" s="51" t="s">
        <v>16</v>
      </c>
      <c r="J10" s="51"/>
      <c r="K10" s="51"/>
      <c r="L10" s="51"/>
      <c r="M10" s="2"/>
      <c r="N10" s="2"/>
      <c r="O10" s="115"/>
      <c r="P10" s="116"/>
      <c r="Q10" s="115"/>
      <c r="R10" s="115"/>
      <c r="S10" s="115"/>
      <c r="T10" s="115"/>
      <c r="U10" s="115"/>
      <c r="V10" s="115"/>
      <c r="W10" s="115"/>
      <c r="X10" s="115"/>
    </row>
    <row r="11" spans="1:24" ht="15.75" x14ac:dyDescent="0.25">
      <c r="A11" s="120" t="s">
        <v>6</v>
      </c>
      <c r="B11" s="12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2"/>
      <c r="N11" s="2"/>
      <c r="O11" s="115"/>
      <c r="P11" s="116"/>
      <c r="Q11" s="115"/>
      <c r="R11" s="115"/>
      <c r="S11" s="115"/>
      <c r="T11" s="115"/>
      <c r="U11" s="115"/>
      <c r="V11" s="115"/>
      <c r="W11" s="115"/>
      <c r="X11" s="115"/>
    </row>
    <row r="12" spans="1:24" ht="15.75" x14ac:dyDescent="0.25">
      <c r="A12" s="120"/>
      <c r="B12" s="120"/>
      <c r="C12" s="51">
        <v>201</v>
      </c>
      <c r="D12" s="51"/>
      <c r="E12" s="51"/>
      <c r="F12" s="51"/>
      <c r="G12" s="51"/>
      <c r="H12" s="51"/>
      <c r="I12" s="51"/>
      <c r="J12" s="51"/>
      <c r="K12" s="51"/>
      <c r="L12" s="51"/>
      <c r="M12" s="2"/>
      <c r="N12" s="2"/>
      <c r="O12" s="115"/>
      <c r="P12" s="116"/>
      <c r="Q12" s="115"/>
      <c r="R12" s="115"/>
      <c r="S12" s="115"/>
      <c r="T12" s="115"/>
      <c r="U12" s="115"/>
      <c r="V12" s="115"/>
      <c r="W12" s="115"/>
      <c r="X12" s="115"/>
    </row>
    <row r="13" spans="1:24" ht="15.75" x14ac:dyDescent="0.25">
      <c r="A13" s="126" t="s">
        <v>172</v>
      </c>
      <c r="B13" s="126"/>
      <c r="C13" s="51">
        <v>9000</v>
      </c>
      <c r="D13" s="51" t="s">
        <v>16</v>
      </c>
      <c r="E13" s="51" t="s">
        <v>16</v>
      </c>
      <c r="F13" s="51" t="s">
        <v>16</v>
      </c>
      <c r="G13" s="51" t="s">
        <v>16</v>
      </c>
      <c r="H13" s="51" t="s">
        <v>16</v>
      </c>
      <c r="I13" s="51" t="s">
        <v>16</v>
      </c>
      <c r="J13" s="51"/>
      <c r="K13" s="51"/>
      <c r="L13" s="51"/>
      <c r="M13" s="2"/>
      <c r="N13" s="2"/>
      <c r="O13" s="115"/>
      <c r="P13" s="116"/>
      <c r="Q13" s="115"/>
      <c r="R13" s="115"/>
      <c r="S13" s="115"/>
      <c r="T13" s="115"/>
      <c r="U13" s="115"/>
      <c r="V13" s="115"/>
      <c r="W13" s="115"/>
      <c r="X13" s="115"/>
    </row>
    <row r="14" spans="1:24" ht="15.75" x14ac:dyDescent="0.25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2"/>
      <c r="P14" s="115"/>
      <c r="Q14" s="115"/>
      <c r="R14" s="115"/>
      <c r="S14" s="115"/>
      <c r="T14" s="116"/>
      <c r="U14" s="116"/>
      <c r="V14" s="115"/>
      <c r="W14" s="115"/>
      <c r="X14" s="1"/>
    </row>
    <row r="15" spans="1:24" ht="15.75" x14ac:dyDescent="0.25">
      <c r="A15" s="122" t="s">
        <v>252</v>
      </c>
      <c r="B15" s="122"/>
      <c r="C15" s="122"/>
      <c r="D15" s="122"/>
      <c r="E15" s="122"/>
      <c r="F15" s="122"/>
      <c r="G15" s="122"/>
      <c r="H15" s="122"/>
      <c r="I15" s="122"/>
      <c r="J15" s="122"/>
      <c r="K15" s="2"/>
      <c r="L15" s="2"/>
    </row>
    <row r="16" spans="1:24" ht="15.75" x14ac:dyDescent="0.25">
      <c r="A16" s="126" t="s">
        <v>173</v>
      </c>
      <c r="B16" s="126"/>
      <c r="C16" s="117" t="s">
        <v>1</v>
      </c>
      <c r="D16" s="117" t="s">
        <v>174</v>
      </c>
      <c r="E16" s="117"/>
      <c r="F16" s="117"/>
      <c r="G16" s="117" t="s">
        <v>175</v>
      </c>
      <c r="H16" s="117"/>
      <c r="I16" s="117"/>
      <c r="J16" s="117" t="s">
        <v>165</v>
      </c>
      <c r="K16" s="117"/>
      <c r="L16" s="117"/>
      <c r="M16" s="2"/>
      <c r="N16" s="2"/>
    </row>
    <row r="17" spans="1:14" ht="31.5" x14ac:dyDescent="0.25">
      <c r="A17" s="126"/>
      <c r="B17" s="126"/>
      <c r="C17" s="117"/>
      <c r="D17" s="23" t="s">
        <v>166</v>
      </c>
      <c r="E17" s="23" t="s">
        <v>167</v>
      </c>
      <c r="F17" s="23" t="s">
        <v>168</v>
      </c>
      <c r="G17" s="23" t="s">
        <v>166</v>
      </c>
      <c r="H17" s="23" t="s">
        <v>167</v>
      </c>
      <c r="I17" s="23" t="s">
        <v>168</v>
      </c>
      <c r="J17" s="23" t="s">
        <v>166</v>
      </c>
      <c r="K17" s="23" t="s">
        <v>167</v>
      </c>
      <c r="L17" s="23" t="s">
        <v>168</v>
      </c>
      <c r="M17" s="2"/>
      <c r="N17" s="2"/>
    </row>
    <row r="18" spans="1:14" ht="15.75" x14ac:dyDescent="0.25">
      <c r="A18" s="126">
        <v>1</v>
      </c>
      <c r="B18" s="126"/>
      <c r="C18" s="51">
        <v>2</v>
      </c>
      <c r="D18" s="51">
        <v>3</v>
      </c>
      <c r="E18" s="51">
        <v>4</v>
      </c>
      <c r="F18" s="51">
        <v>5</v>
      </c>
      <c r="G18" s="51">
        <v>6</v>
      </c>
      <c r="H18" s="51">
        <v>7</v>
      </c>
      <c r="I18" s="51">
        <v>8</v>
      </c>
      <c r="J18" s="51">
        <v>9</v>
      </c>
      <c r="K18" s="51">
        <v>10</v>
      </c>
      <c r="L18" s="51">
        <v>11</v>
      </c>
      <c r="M18" s="2"/>
      <c r="N18" s="2"/>
    </row>
    <row r="19" spans="1:14" ht="15.75" x14ac:dyDescent="0.25">
      <c r="A19" s="123"/>
      <c r="B19" s="123"/>
      <c r="C19" s="51">
        <v>100</v>
      </c>
      <c r="D19" s="51" t="s">
        <v>16</v>
      </c>
      <c r="E19" s="51" t="s">
        <v>16</v>
      </c>
      <c r="F19" s="51" t="s">
        <v>16</v>
      </c>
      <c r="G19" s="51" t="s">
        <v>16</v>
      </c>
      <c r="H19" s="51" t="s">
        <v>16</v>
      </c>
      <c r="I19" s="51" t="s">
        <v>16</v>
      </c>
      <c r="J19" s="51"/>
      <c r="K19" s="51"/>
      <c r="L19" s="51"/>
      <c r="M19" s="2"/>
      <c r="N19" s="2"/>
    </row>
    <row r="20" spans="1:14" ht="15.75" x14ac:dyDescent="0.25">
      <c r="A20" s="123"/>
      <c r="B20" s="12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2"/>
      <c r="N20" s="2"/>
    </row>
    <row r="21" spans="1:14" ht="15.75" x14ac:dyDescent="0.25">
      <c r="A21" s="123"/>
      <c r="B21" s="123"/>
      <c r="C21" s="51">
        <v>101</v>
      </c>
      <c r="D21" s="51">
        <f>J21/G21</f>
        <v>6250</v>
      </c>
      <c r="E21" s="84">
        <f t="shared" ref="E21:F21" si="0">K21/H21</f>
        <v>6250</v>
      </c>
      <c r="F21" s="84">
        <f t="shared" si="0"/>
        <v>6250</v>
      </c>
      <c r="G21" s="51">
        <v>96</v>
      </c>
      <c r="H21" s="51">
        <v>96</v>
      </c>
      <c r="I21" s="51">
        <v>96</v>
      </c>
      <c r="J21" s="51">
        <v>600000</v>
      </c>
      <c r="K21" s="51">
        <f>J21</f>
        <v>600000</v>
      </c>
      <c r="L21" s="51">
        <f>J21</f>
        <v>600000</v>
      </c>
      <c r="M21" s="2"/>
      <c r="N21" s="2"/>
    </row>
    <row r="22" spans="1:14" ht="15.75" x14ac:dyDescent="0.25">
      <c r="A22" s="123"/>
      <c r="B22" s="123"/>
      <c r="C22" s="51">
        <v>200</v>
      </c>
      <c r="D22" s="51" t="s">
        <v>16</v>
      </c>
      <c r="E22" s="51" t="s">
        <v>16</v>
      </c>
      <c r="F22" s="51" t="s">
        <v>16</v>
      </c>
      <c r="G22" s="51" t="s">
        <v>16</v>
      </c>
      <c r="H22" s="51" t="s">
        <v>16</v>
      </c>
      <c r="I22" s="51" t="s">
        <v>16</v>
      </c>
      <c r="J22" s="51"/>
      <c r="K22" s="51"/>
      <c r="L22" s="51"/>
      <c r="M22" s="2"/>
      <c r="N22" s="2"/>
    </row>
    <row r="23" spans="1:14" ht="15.75" x14ac:dyDescent="0.25">
      <c r="A23" s="123"/>
      <c r="B23" s="123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2"/>
      <c r="N23" s="2"/>
    </row>
    <row r="24" spans="1:14" ht="15.75" x14ac:dyDescent="0.25">
      <c r="A24" s="120"/>
      <c r="B24" s="120"/>
      <c r="C24" s="51">
        <v>201</v>
      </c>
      <c r="D24" s="51"/>
      <c r="E24" s="51"/>
      <c r="F24" s="51"/>
      <c r="G24" s="51"/>
      <c r="H24" s="51"/>
      <c r="I24" s="51"/>
      <c r="J24" s="51"/>
      <c r="K24" s="51"/>
      <c r="L24" s="51"/>
      <c r="M24" s="2"/>
      <c r="N24" s="2"/>
    </row>
    <row r="25" spans="1:14" ht="15.75" x14ac:dyDescent="0.25">
      <c r="A25" s="126" t="s">
        <v>172</v>
      </c>
      <c r="B25" s="126"/>
      <c r="C25" s="51">
        <v>9000</v>
      </c>
      <c r="D25" s="51" t="s">
        <v>16</v>
      </c>
      <c r="E25" s="51" t="s">
        <v>16</v>
      </c>
      <c r="F25" s="51" t="s">
        <v>16</v>
      </c>
      <c r="G25" s="51" t="s">
        <v>16</v>
      </c>
      <c r="H25" s="51" t="s">
        <v>16</v>
      </c>
      <c r="I25" s="51" t="s">
        <v>16</v>
      </c>
      <c r="J25" s="51"/>
      <c r="K25" s="51"/>
      <c r="L25" s="51"/>
      <c r="M25" s="2"/>
      <c r="N25" s="2"/>
    </row>
    <row r="26" spans="1:14" ht="15.75" x14ac:dyDescent="0.25">
      <c r="A26" s="41"/>
      <c r="B26" s="41"/>
    </row>
    <row r="27" spans="1:14" ht="15.75" x14ac:dyDescent="0.25">
      <c r="A27" s="124" t="s">
        <v>176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</row>
    <row r="28" spans="1:14" ht="15.75" x14ac:dyDescent="0.25">
      <c r="A28" s="124" t="s">
        <v>177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14" ht="15.75" x14ac:dyDescent="0.25">
      <c r="A29" s="124" t="s">
        <v>178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</row>
    <row r="30" spans="1:14" ht="15.75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14" x14ac:dyDescent="0.25">
      <c r="A31" s="102" t="s">
        <v>179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4" x14ac:dyDescent="0.25">
      <c r="A32" s="121" t="s">
        <v>268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25">
      <c r="A33" s="121" t="s">
        <v>181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ht="9.75" customHeight="1" x14ac:dyDescent="0.25">
      <c r="A34" s="43"/>
      <c r="B34" s="43"/>
    </row>
    <row r="35" spans="1:12" ht="15.75" customHeight="1" x14ac:dyDescent="0.25">
      <c r="A35" s="121" t="s">
        <v>302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ht="25.5" customHeight="1" x14ac:dyDescent="0.25">
      <c r="A36" s="99" t="s">
        <v>103</v>
      </c>
      <c r="B36" s="99" t="s">
        <v>182</v>
      </c>
      <c r="C36" s="99"/>
      <c r="D36" s="99" t="s">
        <v>183</v>
      </c>
      <c r="E36" s="99" t="s">
        <v>184</v>
      </c>
      <c r="F36" s="99"/>
      <c r="G36" s="99"/>
      <c r="H36" s="99"/>
      <c r="I36" s="99" t="s">
        <v>185</v>
      </c>
    </row>
    <row r="37" spans="1:12" x14ac:dyDescent="0.25">
      <c r="A37" s="99"/>
      <c r="B37" s="99"/>
      <c r="C37" s="99"/>
      <c r="D37" s="99"/>
      <c r="E37" s="99" t="s">
        <v>5</v>
      </c>
      <c r="F37" s="99" t="s">
        <v>186</v>
      </c>
      <c r="G37" s="99"/>
      <c r="H37" s="99"/>
      <c r="I37" s="99"/>
    </row>
    <row r="38" spans="1:12" ht="38.25" x14ac:dyDescent="0.25">
      <c r="A38" s="99"/>
      <c r="B38" s="99"/>
      <c r="C38" s="99"/>
      <c r="D38" s="99"/>
      <c r="E38" s="99"/>
      <c r="F38" s="40" t="s">
        <v>187</v>
      </c>
      <c r="G38" s="40" t="s">
        <v>188</v>
      </c>
      <c r="H38" s="40" t="s">
        <v>189</v>
      </c>
      <c r="I38" s="99"/>
    </row>
    <row r="39" spans="1:12" x14ac:dyDescent="0.25">
      <c r="A39" s="49">
        <v>1</v>
      </c>
      <c r="B39" s="100">
        <v>2</v>
      </c>
      <c r="C39" s="100"/>
      <c r="D39" s="49">
        <v>3</v>
      </c>
      <c r="E39" s="49">
        <v>4</v>
      </c>
      <c r="F39" s="49">
        <v>5</v>
      </c>
      <c r="G39" s="49">
        <v>6</v>
      </c>
      <c r="H39" s="49">
        <v>7</v>
      </c>
      <c r="I39" s="49">
        <v>8</v>
      </c>
    </row>
    <row r="40" spans="1:12" x14ac:dyDescent="0.25">
      <c r="A40" s="49">
        <v>1</v>
      </c>
      <c r="B40" s="100" t="s">
        <v>263</v>
      </c>
      <c r="C40" s="100"/>
      <c r="D40" s="49">
        <v>1</v>
      </c>
      <c r="E40" s="49">
        <v>48022.94</v>
      </c>
      <c r="F40" s="49">
        <v>18397</v>
      </c>
      <c r="G40" s="49">
        <v>7358.8</v>
      </c>
      <c r="H40" s="49">
        <v>8720</v>
      </c>
      <c r="I40" s="59">
        <f>E40*12</f>
        <v>576275.28</v>
      </c>
    </row>
    <row r="41" spans="1:12" x14ac:dyDescent="0.25">
      <c r="A41" s="56">
        <v>2</v>
      </c>
      <c r="B41" s="100" t="s">
        <v>264</v>
      </c>
      <c r="C41" s="100"/>
      <c r="D41" s="56">
        <v>1</v>
      </c>
      <c r="E41" s="56">
        <v>38328.54</v>
      </c>
      <c r="F41" s="56">
        <v>16557</v>
      </c>
      <c r="G41" s="56">
        <v>6622.8</v>
      </c>
      <c r="H41" s="56">
        <v>5991</v>
      </c>
      <c r="I41" s="59">
        <f t="shared" ref="I41" si="1">E41*12</f>
        <v>459942.48</v>
      </c>
    </row>
    <row r="42" spans="1:12" x14ac:dyDescent="0.25">
      <c r="A42" s="56">
        <v>3</v>
      </c>
      <c r="B42" s="112" t="s">
        <v>265</v>
      </c>
      <c r="C42" s="114"/>
      <c r="D42" s="56">
        <v>1</v>
      </c>
      <c r="E42" s="56">
        <v>13683.79</v>
      </c>
      <c r="F42" s="56">
        <v>16557</v>
      </c>
      <c r="G42" s="56">
        <v>2484</v>
      </c>
      <c r="H42" s="56">
        <v>3000</v>
      </c>
      <c r="I42" s="59">
        <f t="shared" ref="I42:I45" si="2">E42*12</f>
        <v>164205.48000000001</v>
      </c>
    </row>
    <row r="43" spans="1:12" x14ac:dyDescent="0.25">
      <c r="A43" s="56">
        <v>4</v>
      </c>
      <c r="B43" s="112" t="s">
        <v>266</v>
      </c>
      <c r="C43" s="114"/>
      <c r="D43" s="56">
        <v>1</v>
      </c>
      <c r="E43" s="56">
        <v>28461.599999999999</v>
      </c>
      <c r="F43" s="56">
        <v>16557</v>
      </c>
      <c r="G43" s="56">
        <v>5794.95</v>
      </c>
      <c r="H43" s="56">
        <v>4967</v>
      </c>
      <c r="I43" s="59">
        <f t="shared" si="2"/>
        <v>341539.19999999995</v>
      </c>
    </row>
    <row r="44" spans="1:12" x14ac:dyDescent="0.25">
      <c r="A44" s="72"/>
      <c r="B44" s="112" t="s">
        <v>284</v>
      </c>
      <c r="C44" s="114"/>
      <c r="D44" s="72">
        <v>19</v>
      </c>
      <c r="E44" s="72">
        <v>471181.13</v>
      </c>
      <c r="F44" s="72"/>
      <c r="G44" s="72"/>
      <c r="H44" s="72"/>
      <c r="I44" s="85">
        <v>8664027.6699999999</v>
      </c>
    </row>
    <row r="45" spans="1:12" x14ac:dyDescent="0.25">
      <c r="A45" s="49">
        <v>5</v>
      </c>
      <c r="B45" s="112" t="s">
        <v>267</v>
      </c>
      <c r="C45" s="114"/>
      <c r="D45" s="49">
        <v>22</v>
      </c>
      <c r="E45" s="49">
        <v>12792</v>
      </c>
      <c r="F45" s="49"/>
      <c r="G45" s="49"/>
      <c r="H45" s="49"/>
      <c r="I45" s="59">
        <f t="shared" si="2"/>
        <v>153504</v>
      </c>
    </row>
    <row r="46" spans="1:12" x14ac:dyDescent="0.25">
      <c r="A46" s="109" t="s">
        <v>190</v>
      </c>
      <c r="B46" s="109"/>
      <c r="C46" s="109"/>
      <c r="D46" s="50" t="s">
        <v>191</v>
      </c>
      <c r="E46" s="50" t="s">
        <v>16</v>
      </c>
      <c r="F46" s="50" t="s">
        <v>191</v>
      </c>
      <c r="G46" s="50" t="s">
        <v>191</v>
      </c>
      <c r="H46" s="50" t="s">
        <v>191</v>
      </c>
      <c r="I46" s="86">
        <f>I40+I41+I42+I43+I44+I45</f>
        <v>10359494.109999999</v>
      </c>
    </row>
    <row r="47" spans="1:12" x14ac:dyDescent="0.25">
      <c r="A47" s="44"/>
      <c r="B47" s="44"/>
    </row>
    <row r="48" spans="1:12" ht="15.75" customHeight="1" x14ac:dyDescent="0.25">
      <c r="A48" s="121" t="s">
        <v>303</v>
      </c>
      <c r="B48" s="121"/>
      <c r="C48" s="121"/>
      <c r="D48" s="121"/>
      <c r="E48" s="121"/>
      <c r="F48" s="121"/>
      <c r="G48" s="121"/>
      <c r="H48" s="121"/>
      <c r="I48" s="121"/>
    </row>
    <row r="49" spans="1:12" ht="15.75" customHeight="1" x14ac:dyDescent="0.25">
      <c r="A49" s="101" t="s">
        <v>280</v>
      </c>
      <c r="B49" s="101"/>
      <c r="C49" s="101"/>
      <c r="D49" s="101"/>
      <c r="E49" s="101"/>
      <c r="F49" s="101"/>
      <c r="G49" s="101"/>
      <c r="H49" s="101"/>
      <c r="I49" s="101"/>
    </row>
    <row r="50" spans="1:12" ht="15.75" customHeight="1" x14ac:dyDescent="0.25">
      <c r="A50" s="101" t="s">
        <v>181</v>
      </c>
      <c r="B50" s="101"/>
      <c r="C50" s="101"/>
      <c r="D50" s="101"/>
      <c r="E50" s="101"/>
      <c r="F50" s="101"/>
      <c r="G50" s="101"/>
      <c r="H50" s="101"/>
      <c r="I50" s="101"/>
    </row>
    <row r="51" spans="1:12" ht="75" customHeight="1" x14ac:dyDescent="0.25">
      <c r="A51" s="49" t="s">
        <v>103</v>
      </c>
      <c r="B51" s="100" t="s">
        <v>192</v>
      </c>
      <c r="C51" s="100"/>
      <c r="D51" s="100"/>
      <c r="E51" s="100" t="s">
        <v>193</v>
      </c>
      <c r="F51" s="100"/>
      <c r="G51" s="49" t="s">
        <v>194</v>
      </c>
      <c r="H51" s="49" t="s">
        <v>195</v>
      </c>
      <c r="I51" s="49" t="s">
        <v>196</v>
      </c>
    </row>
    <row r="52" spans="1:12" x14ac:dyDescent="0.25">
      <c r="A52" s="49">
        <v>1</v>
      </c>
      <c r="B52" s="100">
        <v>2</v>
      </c>
      <c r="C52" s="100"/>
      <c r="D52" s="100"/>
      <c r="E52" s="100">
        <v>3</v>
      </c>
      <c r="F52" s="100"/>
      <c r="G52" s="49">
        <v>4</v>
      </c>
      <c r="H52" s="49">
        <v>5</v>
      </c>
      <c r="I52" s="49">
        <v>6</v>
      </c>
    </row>
    <row r="53" spans="1:12" x14ac:dyDescent="0.25">
      <c r="A53" s="49"/>
      <c r="B53" s="100" t="s">
        <v>37</v>
      </c>
      <c r="C53" s="100"/>
      <c r="D53" s="100"/>
      <c r="E53" s="100"/>
      <c r="F53" s="100"/>
      <c r="G53" s="49"/>
      <c r="H53" s="49"/>
      <c r="I53" s="49"/>
    </row>
    <row r="54" spans="1:12" x14ac:dyDescent="0.25">
      <c r="A54" s="67"/>
      <c r="B54" s="112" t="s">
        <v>39</v>
      </c>
      <c r="C54" s="113"/>
      <c r="D54" s="114"/>
      <c r="E54" s="67"/>
      <c r="F54" s="67"/>
      <c r="G54" s="67"/>
      <c r="H54" s="67"/>
      <c r="I54" s="67"/>
    </row>
    <row r="55" spans="1:12" x14ac:dyDescent="0.25">
      <c r="A55" s="49"/>
      <c r="B55" s="109" t="s">
        <v>190</v>
      </c>
      <c r="C55" s="109"/>
      <c r="D55" s="109"/>
      <c r="E55" s="100" t="s">
        <v>191</v>
      </c>
      <c r="F55" s="100"/>
      <c r="G55" s="49" t="s">
        <v>191</v>
      </c>
      <c r="H55" s="49" t="s">
        <v>191</v>
      </c>
      <c r="I55" s="49"/>
    </row>
    <row r="56" spans="1:12" x14ac:dyDescent="0.25">
      <c r="A56" s="47"/>
      <c r="B56" s="47"/>
      <c r="C56" s="48"/>
      <c r="D56" s="47"/>
      <c r="E56" s="47"/>
      <c r="F56" s="47"/>
      <c r="G56" s="47"/>
    </row>
    <row r="57" spans="1:12" ht="16.5" customHeight="1" x14ac:dyDescent="0.25">
      <c r="A57" s="127" t="s">
        <v>250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</row>
    <row r="58" spans="1:12" ht="21" customHeight="1" x14ac:dyDescent="0.25">
      <c r="A58" s="101" t="s">
        <v>261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2" x14ac:dyDescent="0.25">
      <c r="A59" s="121" t="s">
        <v>181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</row>
    <row r="60" spans="1:12" ht="20.25" customHeight="1" x14ac:dyDescent="0.25">
      <c r="A60" s="99" t="s">
        <v>197</v>
      </c>
      <c r="B60" s="99" t="s">
        <v>198</v>
      </c>
      <c r="C60" s="99"/>
      <c r="D60" s="99"/>
      <c r="E60" s="99"/>
      <c r="F60" s="99"/>
      <c r="G60" s="99"/>
      <c r="H60" s="99"/>
      <c r="I60" s="99" t="s">
        <v>304</v>
      </c>
      <c r="J60" s="99"/>
    </row>
    <row r="61" spans="1:12" ht="57" customHeight="1" x14ac:dyDescent="0.25">
      <c r="A61" s="99"/>
      <c r="B61" s="99"/>
      <c r="C61" s="99"/>
      <c r="D61" s="99"/>
      <c r="E61" s="99"/>
      <c r="F61" s="99"/>
      <c r="G61" s="99"/>
      <c r="H61" s="99"/>
      <c r="I61" s="40" t="s">
        <v>199</v>
      </c>
      <c r="J61" s="55" t="s">
        <v>260</v>
      </c>
    </row>
    <row r="62" spans="1:12" x14ac:dyDescent="0.25">
      <c r="A62" s="40">
        <v>1</v>
      </c>
      <c r="B62" s="99">
        <v>2</v>
      </c>
      <c r="C62" s="99"/>
      <c r="D62" s="99"/>
      <c r="E62" s="99"/>
      <c r="F62" s="99"/>
      <c r="G62" s="99"/>
      <c r="H62" s="99"/>
      <c r="I62" s="40">
        <v>3</v>
      </c>
      <c r="J62" s="40">
        <v>4</v>
      </c>
    </row>
    <row r="63" spans="1:12" ht="36.75" customHeight="1" x14ac:dyDescent="0.25">
      <c r="A63" s="40">
        <v>1</v>
      </c>
      <c r="B63" s="98" t="s">
        <v>200</v>
      </c>
      <c r="C63" s="98"/>
      <c r="D63" s="98"/>
      <c r="E63" s="98"/>
      <c r="F63" s="98"/>
      <c r="G63" s="98"/>
      <c r="H63" s="98"/>
      <c r="I63" s="40" t="s">
        <v>191</v>
      </c>
      <c r="J63" s="40" t="s">
        <v>191</v>
      </c>
    </row>
    <row r="64" spans="1:12" ht="14.25" customHeight="1" x14ac:dyDescent="0.25">
      <c r="A64" s="99" t="s">
        <v>201</v>
      </c>
      <c r="B64" s="103" t="s">
        <v>186</v>
      </c>
      <c r="C64" s="103"/>
      <c r="D64" s="103"/>
      <c r="E64" s="103"/>
      <c r="F64" s="103"/>
      <c r="G64" s="103"/>
      <c r="H64" s="103"/>
      <c r="I64" s="99">
        <v>10359494.109999999</v>
      </c>
      <c r="J64" s="99">
        <f>I64*22/100</f>
        <v>2279088.7042</v>
      </c>
    </row>
    <row r="65" spans="1:12" ht="12" customHeight="1" x14ac:dyDescent="0.25">
      <c r="A65" s="99"/>
      <c r="B65" s="104" t="s">
        <v>202</v>
      </c>
      <c r="C65" s="104"/>
      <c r="D65" s="104"/>
      <c r="E65" s="104"/>
      <c r="F65" s="104"/>
      <c r="G65" s="104"/>
      <c r="H65" s="104"/>
      <c r="I65" s="99"/>
      <c r="J65" s="99"/>
    </row>
    <row r="66" spans="1:12" ht="15" customHeight="1" x14ac:dyDescent="0.25">
      <c r="A66" s="40" t="s">
        <v>203</v>
      </c>
      <c r="B66" s="103" t="s">
        <v>204</v>
      </c>
      <c r="C66" s="103"/>
      <c r="D66" s="103"/>
      <c r="E66" s="103"/>
      <c r="F66" s="103"/>
      <c r="G66" s="103"/>
      <c r="H66" s="103"/>
      <c r="I66" s="40"/>
      <c r="J66" s="40"/>
    </row>
    <row r="67" spans="1:12" ht="22.5" customHeight="1" x14ac:dyDescent="0.25">
      <c r="A67" s="40">
        <v>2</v>
      </c>
      <c r="B67" s="98" t="s">
        <v>205</v>
      </c>
      <c r="C67" s="98"/>
      <c r="D67" s="98"/>
      <c r="E67" s="98"/>
      <c r="F67" s="98"/>
      <c r="G67" s="98"/>
      <c r="H67" s="98"/>
      <c r="I67" s="40" t="s">
        <v>191</v>
      </c>
      <c r="J67" s="40" t="s">
        <v>191</v>
      </c>
    </row>
    <row r="68" spans="1:12" ht="18" customHeight="1" x14ac:dyDescent="0.25">
      <c r="A68" s="99" t="s">
        <v>206</v>
      </c>
      <c r="B68" s="108" t="s">
        <v>186</v>
      </c>
      <c r="C68" s="108"/>
      <c r="D68" s="108"/>
      <c r="E68" s="108"/>
      <c r="F68" s="108"/>
      <c r="G68" s="108"/>
      <c r="H68" s="108"/>
      <c r="I68" s="99">
        <v>10209131</v>
      </c>
      <c r="J68" s="99">
        <f>I68*2.9/100</f>
        <v>296064.799</v>
      </c>
    </row>
    <row r="69" spans="1:12" ht="24" customHeight="1" x14ac:dyDescent="0.25">
      <c r="A69" s="99"/>
      <c r="B69" s="98" t="s">
        <v>207</v>
      </c>
      <c r="C69" s="98"/>
      <c r="D69" s="98"/>
      <c r="E69" s="98"/>
      <c r="F69" s="98"/>
      <c r="G69" s="98"/>
      <c r="H69" s="98"/>
      <c r="I69" s="99"/>
      <c r="J69" s="99"/>
    </row>
    <row r="70" spans="1:12" ht="21" customHeight="1" x14ac:dyDescent="0.25">
      <c r="A70" s="40" t="s">
        <v>208</v>
      </c>
      <c r="B70" s="98" t="s">
        <v>209</v>
      </c>
      <c r="C70" s="98"/>
      <c r="D70" s="98"/>
      <c r="E70" s="98"/>
      <c r="F70" s="98"/>
      <c r="G70" s="98"/>
      <c r="H70" s="98"/>
      <c r="I70" s="40">
        <v>10209131</v>
      </c>
      <c r="J70" s="40">
        <f>I70*0.2/100</f>
        <v>20418.262000000002</v>
      </c>
    </row>
    <row r="71" spans="1:12" ht="21" customHeight="1" x14ac:dyDescent="0.25">
      <c r="A71" s="40" t="s">
        <v>210</v>
      </c>
      <c r="B71" s="98" t="s">
        <v>211</v>
      </c>
      <c r="C71" s="98"/>
      <c r="D71" s="98"/>
      <c r="E71" s="98"/>
      <c r="F71" s="98"/>
      <c r="G71" s="98"/>
      <c r="H71" s="98"/>
      <c r="I71" s="53"/>
      <c r="J71" s="40"/>
    </row>
    <row r="72" spans="1:12" ht="21" customHeight="1" x14ac:dyDescent="0.25">
      <c r="A72" s="40">
        <v>3</v>
      </c>
      <c r="B72" s="98" t="s">
        <v>212</v>
      </c>
      <c r="C72" s="98"/>
      <c r="D72" s="98"/>
      <c r="E72" s="98"/>
      <c r="F72" s="98"/>
      <c r="G72" s="98"/>
      <c r="H72" s="98"/>
      <c r="I72" s="40">
        <v>10209131</v>
      </c>
      <c r="J72" s="40">
        <f>I72*5.1/100</f>
        <v>520665.68099999992</v>
      </c>
    </row>
    <row r="73" spans="1:12" x14ac:dyDescent="0.25">
      <c r="A73" s="40"/>
      <c r="B73" s="128" t="s">
        <v>190</v>
      </c>
      <c r="C73" s="128"/>
      <c r="D73" s="128"/>
      <c r="E73" s="128"/>
      <c r="F73" s="128"/>
      <c r="G73" s="128"/>
      <c r="H73" s="128"/>
      <c r="I73" s="40" t="s">
        <v>191</v>
      </c>
      <c r="J73" s="40">
        <v>3088559.11</v>
      </c>
    </row>
    <row r="74" spans="1:12" x14ac:dyDescent="0.25">
      <c r="A74" s="43"/>
      <c r="B74" s="43"/>
    </row>
    <row r="75" spans="1:12" x14ac:dyDescent="0.25">
      <c r="A75" s="102" t="s">
        <v>251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</row>
    <row r="76" spans="1:12" ht="20.25" customHeight="1" x14ac:dyDescent="0.25">
      <c r="A76" s="101" t="s">
        <v>180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</row>
    <row r="77" spans="1:12" ht="17.25" customHeight="1" x14ac:dyDescent="0.25">
      <c r="A77" s="101" t="s">
        <v>181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</row>
    <row r="78" spans="1:12" ht="45" x14ac:dyDescent="0.25">
      <c r="A78" s="49" t="s">
        <v>197</v>
      </c>
      <c r="B78" s="100" t="s">
        <v>0</v>
      </c>
      <c r="C78" s="100"/>
      <c r="D78" s="100"/>
      <c r="E78" s="100"/>
      <c r="F78" s="100"/>
      <c r="G78" s="49" t="s">
        <v>213</v>
      </c>
      <c r="H78" s="49" t="s">
        <v>214</v>
      </c>
      <c r="I78" s="49" t="s">
        <v>215</v>
      </c>
    </row>
    <row r="79" spans="1:12" x14ac:dyDescent="0.25">
      <c r="A79" s="49">
        <v>1</v>
      </c>
      <c r="B79" s="100">
        <v>2</v>
      </c>
      <c r="C79" s="100"/>
      <c r="D79" s="100"/>
      <c r="E79" s="100"/>
      <c r="F79" s="100"/>
      <c r="G79" s="49">
        <v>3</v>
      </c>
      <c r="H79" s="49">
        <v>4</v>
      </c>
      <c r="I79" s="49">
        <v>5</v>
      </c>
    </row>
    <row r="80" spans="1:12" x14ac:dyDescent="0.25">
      <c r="A80" s="49">
        <v>1</v>
      </c>
      <c r="B80" s="100" t="s">
        <v>35</v>
      </c>
      <c r="C80" s="100"/>
      <c r="D80" s="100"/>
      <c r="E80" s="100"/>
      <c r="F80" s="100"/>
      <c r="G80" s="49"/>
      <c r="H80" s="49"/>
      <c r="I80" s="49"/>
    </row>
    <row r="81" spans="1:12" x14ac:dyDescent="0.25">
      <c r="A81" s="49"/>
      <c r="B81" s="109" t="s">
        <v>190</v>
      </c>
      <c r="C81" s="109"/>
      <c r="D81" s="109"/>
      <c r="E81" s="109"/>
      <c r="F81" s="109"/>
      <c r="G81" s="49" t="s">
        <v>191</v>
      </c>
      <c r="H81" s="49" t="s">
        <v>191</v>
      </c>
      <c r="I81" s="49">
        <f>I80</f>
        <v>0</v>
      </c>
    </row>
    <row r="82" spans="1:12" ht="20.25" customHeight="1" x14ac:dyDescent="0.25">
      <c r="A82" s="42"/>
      <c r="B82" s="42"/>
    </row>
    <row r="83" spans="1:12" x14ac:dyDescent="0.25">
      <c r="A83" s="102" t="s">
        <v>254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</row>
    <row r="84" spans="1:12" ht="15.75" customHeight="1" x14ac:dyDescent="0.25">
      <c r="A84" s="101">
        <v>851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</row>
    <row r="85" spans="1:12" ht="15.75" customHeight="1" x14ac:dyDescent="0.25">
      <c r="A85" s="101" t="s">
        <v>181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</row>
    <row r="86" spans="1:12" ht="51.75" customHeight="1" x14ac:dyDescent="0.25">
      <c r="A86" s="91" t="s">
        <v>197</v>
      </c>
      <c r="B86" s="91" t="s">
        <v>192</v>
      </c>
      <c r="C86" s="91"/>
      <c r="D86" s="91"/>
      <c r="E86" s="39" t="s">
        <v>216</v>
      </c>
      <c r="F86" s="91" t="s">
        <v>217</v>
      </c>
      <c r="G86" s="39" t="s">
        <v>218</v>
      </c>
      <c r="H86" s="39" t="s">
        <v>218</v>
      </c>
      <c r="I86" s="39" t="s">
        <v>218</v>
      </c>
    </row>
    <row r="87" spans="1:12" x14ac:dyDescent="0.25">
      <c r="A87" s="91"/>
      <c r="B87" s="91"/>
      <c r="C87" s="91"/>
      <c r="D87" s="91"/>
      <c r="E87" s="39"/>
      <c r="F87" s="91"/>
      <c r="G87" s="39" t="s">
        <v>278</v>
      </c>
      <c r="H87" s="39" t="s">
        <v>219</v>
      </c>
      <c r="I87" s="39" t="s">
        <v>219</v>
      </c>
    </row>
    <row r="88" spans="1:12" x14ac:dyDescent="0.25">
      <c r="A88" s="39">
        <v>1</v>
      </c>
      <c r="B88" s="91">
        <v>2</v>
      </c>
      <c r="C88" s="91"/>
      <c r="D88" s="91"/>
      <c r="E88" s="39">
        <v>3</v>
      </c>
      <c r="F88" s="39">
        <v>4</v>
      </c>
      <c r="G88" s="39">
        <v>5</v>
      </c>
      <c r="H88" s="39">
        <v>6</v>
      </c>
      <c r="I88" s="39">
        <v>7</v>
      </c>
    </row>
    <row r="89" spans="1:12" x14ac:dyDescent="0.25">
      <c r="A89" s="39"/>
      <c r="B89" s="91" t="s">
        <v>262</v>
      </c>
      <c r="C89" s="91"/>
      <c r="D89" s="91"/>
      <c r="E89" s="39"/>
      <c r="F89" s="39"/>
      <c r="G89" s="39"/>
      <c r="H89" s="39"/>
      <c r="I89" s="39"/>
    </row>
    <row r="90" spans="1:12" ht="34.5" customHeight="1" x14ac:dyDescent="0.25">
      <c r="A90" s="39"/>
      <c r="B90" s="91" t="s">
        <v>50</v>
      </c>
      <c r="C90" s="91"/>
      <c r="D90" s="91"/>
      <c r="E90" s="39"/>
      <c r="F90" s="39"/>
      <c r="G90" s="39"/>
      <c r="H90" s="39"/>
      <c r="I90" s="39"/>
    </row>
    <row r="91" spans="1:12" ht="34.5" customHeight="1" x14ac:dyDescent="0.25">
      <c r="A91" s="66"/>
      <c r="B91" s="105" t="s">
        <v>49</v>
      </c>
      <c r="C91" s="106"/>
      <c r="D91" s="107"/>
      <c r="E91" s="66"/>
      <c r="F91" s="66"/>
      <c r="G91" s="66"/>
      <c r="H91" s="66"/>
      <c r="I91" s="66"/>
    </row>
    <row r="92" spans="1:12" x14ac:dyDescent="0.25">
      <c r="A92" s="39"/>
      <c r="B92" s="110" t="s">
        <v>190</v>
      </c>
      <c r="C92" s="110"/>
      <c r="D92" s="110"/>
      <c r="E92" s="39"/>
      <c r="F92" s="39" t="s">
        <v>191</v>
      </c>
      <c r="G92" s="39">
        <f>SUM(G89:G91)</f>
        <v>0</v>
      </c>
      <c r="H92" s="39"/>
      <c r="I92" s="39"/>
    </row>
    <row r="93" spans="1:12" x14ac:dyDescent="0.25">
      <c r="A93" s="45"/>
      <c r="B93" s="45"/>
    </row>
    <row r="94" spans="1:12" x14ac:dyDescent="0.25">
      <c r="A94" s="102" t="s">
        <v>255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</row>
    <row r="95" spans="1:12" ht="14.25" customHeight="1" x14ac:dyDescent="0.25">
      <c r="A95" s="101">
        <v>244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</row>
    <row r="96" spans="1:12" ht="14.25" customHeight="1" x14ac:dyDescent="0.25">
      <c r="A96" s="101" t="s">
        <v>181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</row>
    <row r="97" spans="1:12" ht="49.5" customHeight="1" x14ac:dyDescent="0.25">
      <c r="A97" s="49" t="s">
        <v>197</v>
      </c>
      <c r="B97" s="100" t="s">
        <v>0</v>
      </c>
      <c r="C97" s="100"/>
      <c r="D97" s="100"/>
      <c r="E97" s="100"/>
      <c r="F97" s="100"/>
      <c r="G97" s="49" t="s">
        <v>213</v>
      </c>
      <c r="H97" s="49" t="s">
        <v>214</v>
      </c>
      <c r="I97" s="49" t="s">
        <v>215</v>
      </c>
    </row>
    <row r="98" spans="1:12" x14ac:dyDescent="0.25">
      <c r="A98" s="49">
        <v>1</v>
      </c>
      <c r="B98" s="100">
        <v>2</v>
      </c>
      <c r="C98" s="100"/>
      <c r="D98" s="100"/>
      <c r="E98" s="100"/>
      <c r="F98" s="100"/>
      <c r="G98" s="49">
        <v>3</v>
      </c>
      <c r="H98" s="49">
        <v>4</v>
      </c>
      <c r="I98" s="49">
        <v>5</v>
      </c>
    </row>
    <row r="99" spans="1:12" x14ac:dyDescent="0.25">
      <c r="A99" s="49"/>
      <c r="B99" s="100"/>
      <c r="C99" s="100"/>
      <c r="D99" s="100"/>
      <c r="E99" s="100"/>
      <c r="F99" s="100"/>
      <c r="G99" s="49"/>
      <c r="H99" s="49"/>
      <c r="I99" s="49"/>
    </row>
    <row r="100" spans="1:12" x14ac:dyDescent="0.25">
      <c r="A100" s="49"/>
      <c r="B100" s="100"/>
      <c r="C100" s="100"/>
      <c r="D100" s="100"/>
      <c r="E100" s="100"/>
      <c r="F100" s="100"/>
      <c r="G100" s="49"/>
      <c r="H100" s="49"/>
      <c r="I100" s="49"/>
    </row>
    <row r="101" spans="1:12" x14ac:dyDescent="0.25">
      <c r="A101" s="49"/>
      <c r="B101" s="109" t="s">
        <v>190</v>
      </c>
      <c r="C101" s="109"/>
      <c r="D101" s="109"/>
      <c r="E101" s="109"/>
      <c r="F101" s="109"/>
      <c r="G101" s="49" t="s">
        <v>191</v>
      </c>
      <c r="H101" s="49" t="s">
        <v>191</v>
      </c>
      <c r="I101" s="49"/>
    </row>
    <row r="102" spans="1:12" x14ac:dyDescent="0.2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</row>
    <row r="103" spans="1:12" x14ac:dyDescent="0.25">
      <c r="A103" s="102" t="s">
        <v>220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1:12" ht="18" customHeight="1" x14ac:dyDescent="0.25">
      <c r="A104" s="101" t="s">
        <v>180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</row>
    <row r="105" spans="1:12" ht="15" customHeight="1" x14ac:dyDescent="0.25">
      <c r="A105" s="101" t="s">
        <v>221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</row>
    <row r="106" spans="1:12" ht="25.5" customHeight="1" x14ac:dyDescent="0.25">
      <c r="A106" s="39" t="s">
        <v>197</v>
      </c>
      <c r="B106" s="91" t="s">
        <v>192</v>
      </c>
      <c r="C106" s="91"/>
      <c r="D106" s="91"/>
      <c r="E106" s="91"/>
      <c r="F106" s="39" t="s">
        <v>222</v>
      </c>
      <c r="G106" s="39" t="s">
        <v>223</v>
      </c>
      <c r="H106" s="39" t="s">
        <v>224</v>
      </c>
      <c r="I106" s="39" t="s">
        <v>225</v>
      </c>
    </row>
    <row r="107" spans="1:12" x14ac:dyDescent="0.25">
      <c r="A107" s="39">
        <v>1</v>
      </c>
      <c r="B107" s="91">
        <v>2</v>
      </c>
      <c r="C107" s="91"/>
      <c r="D107" s="91"/>
      <c r="E107" s="91"/>
      <c r="F107" s="39">
        <v>3</v>
      </c>
      <c r="G107" s="39">
        <v>4</v>
      </c>
      <c r="H107" s="39">
        <v>5</v>
      </c>
      <c r="I107" s="39">
        <v>6</v>
      </c>
    </row>
    <row r="108" spans="1:12" x14ac:dyDescent="0.25">
      <c r="A108" s="39"/>
      <c r="B108" s="91" t="s">
        <v>269</v>
      </c>
      <c r="C108" s="91"/>
      <c r="D108" s="91"/>
      <c r="E108" s="91"/>
      <c r="F108" s="39">
        <v>2</v>
      </c>
      <c r="G108" s="39">
        <v>12</v>
      </c>
      <c r="H108" s="39">
        <v>3333.33</v>
      </c>
      <c r="I108" s="39">
        <v>80000</v>
      </c>
    </row>
    <row r="109" spans="1:12" x14ac:dyDescent="0.25">
      <c r="A109" s="39"/>
      <c r="B109" s="91"/>
      <c r="C109" s="91"/>
      <c r="D109" s="91"/>
      <c r="E109" s="91"/>
      <c r="F109" s="39"/>
      <c r="G109" s="39"/>
      <c r="H109" s="39"/>
      <c r="I109" s="39"/>
    </row>
    <row r="110" spans="1:12" x14ac:dyDescent="0.25">
      <c r="A110" s="39"/>
      <c r="B110" s="110" t="s">
        <v>190</v>
      </c>
      <c r="C110" s="110"/>
      <c r="D110" s="110"/>
      <c r="E110" s="110"/>
      <c r="F110" s="39" t="s">
        <v>191</v>
      </c>
      <c r="G110" s="39" t="s">
        <v>191</v>
      </c>
      <c r="H110" s="39" t="s">
        <v>191</v>
      </c>
      <c r="I110" s="39">
        <f>I108</f>
        <v>80000</v>
      </c>
    </row>
    <row r="111" spans="1:12" ht="9" customHeight="1" x14ac:dyDescent="0.25">
      <c r="A111" s="45"/>
      <c r="B111" s="45"/>
    </row>
    <row r="112" spans="1:12" ht="25.5" customHeight="1" x14ac:dyDescent="0.25">
      <c r="A112" s="111" t="s">
        <v>226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</row>
    <row r="113" spans="1:12" ht="42.75" customHeight="1" x14ac:dyDescent="0.25">
      <c r="A113" s="49" t="s">
        <v>197</v>
      </c>
      <c r="B113" s="100" t="s">
        <v>192</v>
      </c>
      <c r="C113" s="100"/>
      <c r="D113" s="100"/>
      <c r="E113" s="100"/>
      <c r="F113" s="100"/>
      <c r="G113" s="49" t="s">
        <v>227</v>
      </c>
      <c r="H113" s="49" t="s">
        <v>228</v>
      </c>
      <c r="I113" s="49" t="s">
        <v>229</v>
      </c>
    </row>
    <row r="114" spans="1:12" x14ac:dyDescent="0.25">
      <c r="A114" s="49">
        <v>1</v>
      </c>
      <c r="B114" s="100">
        <v>2</v>
      </c>
      <c r="C114" s="100"/>
      <c r="D114" s="100"/>
      <c r="E114" s="100"/>
      <c r="F114" s="100"/>
      <c r="G114" s="49">
        <v>3</v>
      </c>
      <c r="H114" s="49">
        <v>4</v>
      </c>
      <c r="I114" s="49">
        <v>5</v>
      </c>
    </row>
    <row r="115" spans="1:12" x14ac:dyDescent="0.25">
      <c r="A115" s="49"/>
      <c r="B115" s="100"/>
      <c r="C115" s="100"/>
      <c r="D115" s="100"/>
      <c r="E115" s="100"/>
      <c r="F115" s="100"/>
      <c r="G115" s="49"/>
      <c r="H115" s="49"/>
      <c r="I115" s="49"/>
    </row>
    <row r="116" spans="1:12" x14ac:dyDescent="0.25">
      <c r="A116" s="49"/>
      <c r="B116" s="100"/>
      <c r="C116" s="100"/>
      <c r="D116" s="100"/>
      <c r="E116" s="100"/>
      <c r="F116" s="100"/>
      <c r="G116" s="49"/>
      <c r="H116" s="49"/>
      <c r="I116" s="49">
        <v>243000</v>
      </c>
    </row>
    <row r="117" spans="1:12" x14ac:dyDescent="0.25">
      <c r="A117" s="49"/>
      <c r="B117" s="109" t="s">
        <v>190</v>
      </c>
      <c r="C117" s="109"/>
      <c r="D117" s="109"/>
      <c r="E117" s="109"/>
      <c r="F117" s="109"/>
      <c r="G117" s="49"/>
      <c r="H117" s="49"/>
      <c r="I117" s="49">
        <v>243000</v>
      </c>
    </row>
    <row r="118" spans="1:12" ht="29.25" customHeight="1" x14ac:dyDescent="0.25">
      <c r="A118" s="111" t="s">
        <v>230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</row>
    <row r="119" spans="1:12" ht="45" x14ac:dyDescent="0.25">
      <c r="A119" s="49" t="s">
        <v>197</v>
      </c>
      <c r="B119" s="100" t="s">
        <v>0</v>
      </c>
      <c r="C119" s="100"/>
      <c r="D119" s="100"/>
      <c r="E119" s="100"/>
      <c r="F119" s="49" t="s">
        <v>231</v>
      </c>
      <c r="G119" s="49" t="s">
        <v>232</v>
      </c>
      <c r="H119" s="49" t="s">
        <v>233</v>
      </c>
      <c r="I119" s="49" t="s">
        <v>234</v>
      </c>
    </row>
    <row r="120" spans="1:12" x14ac:dyDescent="0.25">
      <c r="A120" s="49">
        <v>1</v>
      </c>
      <c r="B120" s="100">
        <v>2</v>
      </c>
      <c r="C120" s="100"/>
      <c r="D120" s="100"/>
      <c r="E120" s="100"/>
      <c r="F120" s="49">
        <v>4</v>
      </c>
      <c r="G120" s="49">
        <v>5</v>
      </c>
      <c r="H120" s="49">
        <v>6</v>
      </c>
      <c r="I120" s="49">
        <v>6</v>
      </c>
    </row>
    <row r="121" spans="1:12" x14ac:dyDescent="0.25">
      <c r="A121" s="49">
        <v>1</v>
      </c>
      <c r="B121" s="100" t="s">
        <v>270</v>
      </c>
      <c r="C121" s="100"/>
      <c r="D121" s="100"/>
      <c r="E121" s="100"/>
      <c r="F121" s="49">
        <v>64.19</v>
      </c>
      <c r="G121" s="49"/>
      <c r="H121" s="49"/>
      <c r="I121" s="49">
        <v>649740.02</v>
      </c>
    </row>
    <row r="122" spans="1:12" x14ac:dyDescent="0.25">
      <c r="A122" s="56"/>
      <c r="B122" s="112" t="s">
        <v>272</v>
      </c>
      <c r="C122" s="113"/>
      <c r="D122" s="113"/>
      <c r="E122" s="114"/>
      <c r="F122" s="56">
        <v>886.66</v>
      </c>
      <c r="G122" s="56"/>
      <c r="H122" s="56"/>
      <c r="I122" s="56">
        <v>973653.05</v>
      </c>
    </row>
    <row r="123" spans="1:12" x14ac:dyDescent="0.25">
      <c r="A123" s="49">
        <v>2</v>
      </c>
      <c r="B123" s="100" t="s">
        <v>271</v>
      </c>
      <c r="C123" s="100"/>
      <c r="D123" s="100"/>
      <c r="E123" s="100"/>
      <c r="F123" s="49">
        <v>125223</v>
      </c>
      <c r="G123" s="49"/>
      <c r="H123" s="49"/>
      <c r="I123" s="49">
        <v>123000</v>
      </c>
    </row>
    <row r="124" spans="1:12" x14ac:dyDescent="0.25">
      <c r="A124" s="49"/>
      <c r="B124" s="109" t="s">
        <v>190</v>
      </c>
      <c r="C124" s="109"/>
      <c r="D124" s="109"/>
      <c r="E124" s="109"/>
      <c r="F124" s="49" t="s">
        <v>191</v>
      </c>
      <c r="G124" s="49" t="s">
        <v>191</v>
      </c>
      <c r="H124" s="49" t="s">
        <v>191</v>
      </c>
      <c r="I124" s="49">
        <f>SUM(I121:I123)</f>
        <v>1746393.07</v>
      </c>
    </row>
    <row r="125" spans="1:12" ht="25.5" customHeight="1" x14ac:dyDescent="0.25">
      <c r="A125" s="129" t="s">
        <v>235</v>
      </c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</row>
    <row r="126" spans="1:12" ht="45" x14ac:dyDescent="0.25">
      <c r="A126" s="49" t="s">
        <v>197</v>
      </c>
      <c r="B126" s="100" t="s">
        <v>0</v>
      </c>
      <c r="C126" s="100"/>
      <c r="D126" s="100"/>
      <c r="E126" s="100"/>
      <c r="F126" s="100"/>
      <c r="G126" s="49" t="s">
        <v>236</v>
      </c>
      <c r="H126" s="49" t="s">
        <v>237</v>
      </c>
      <c r="I126" s="49" t="s">
        <v>238</v>
      </c>
    </row>
    <row r="127" spans="1:12" x14ac:dyDescent="0.25">
      <c r="A127" s="49">
        <v>1</v>
      </c>
      <c r="B127" s="100">
        <v>2</v>
      </c>
      <c r="C127" s="100"/>
      <c r="D127" s="100"/>
      <c r="E127" s="100"/>
      <c r="F127" s="100"/>
      <c r="G127" s="49">
        <v>4</v>
      </c>
      <c r="H127" s="49">
        <v>5</v>
      </c>
      <c r="I127" s="49">
        <v>6</v>
      </c>
    </row>
    <row r="128" spans="1:12" x14ac:dyDescent="0.25">
      <c r="A128" s="49"/>
      <c r="B128" s="100"/>
      <c r="C128" s="100"/>
      <c r="D128" s="100"/>
      <c r="E128" s="100"/>
      <c r="F128" s="100"/>
      <c r="G128" s="49"/>
      <c r="H128" s="49"/>
      <c r="I128" s="49"/>
    </row>
    <row r="129" spans="1:12" x14ac:dyDescent="0.25">
      <c r="A129" s="49"/>
      <c r="B129" s="100"/>
      <c r="C129" s="100"/>
      <c r="D129" s="100"/>
      <c r="E129" s="100"/>
      <c r="F129" s="100"/>
      <c r="G129" s="49"/>
      <c r="H129" s="49"/>
      <c r="I129" s="49"/>
    </row>
    <row r="130" spans="1:12" x14ac:dyDescent="0.25">
      <c r="A130" s="49"/>
      <c r="B130" s="109" t="s">
        <v>190</v>
      </c>
      <c r="C130" s="109"/>
      <c r="D130" s="109"/>
      <c r="E130" s="109"/>
      <c r="F130" s="109"/>
      <c r="G130" s="49" t="s">
        <v>191</v>
      </c>
      <c r="H130" s="49" t="s">
        <v>191</v>
      </c>
      <c r="I130" s="49" t="s">
        <v>191</v>
      </c>
    </row>
    <row r="131" spans="1:12" x14ac:dyDescent="0.25">
      <c r="A131" s="101" t="s">
        <v>239</v>
      </c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</row>
    <row r="132" spans="1:12" ht="16.5" customHeight="1" x14ac:dyDescent="0.25">
      <c r="A132" s="101" t="s">
        <v>240</v>
      </c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</row>
    <row r="133" spans="1:12" ht="12" customHeight="1" x14ac:dyDescent="0.25">
      <c r="A133" s="101" t="s">
        <v>241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</row>
    <row r="134" spans="1:12" ht="45" x14ac:dyDescent="0.25">
      <c r="A134" s="49" t="s">
        <v>197</v>
      </c>
      <c r="B134" s="100" t="s">
        <v>192</v>
      </c>
      <c r="C134" s="100"/>
      <c r="D134" s="100"/>
      <c r="E134" s="100"/>
      <c r="F134" s="100"/>
      <c r="G134" s="49" t="s">
        <v>242</v>
      </c>
      <c r="H134" s="49" t="s">
        <v>243</v>
      </c>
      <c r="I134" s="49" t="s">
        <v>244</v>
      </c>
    </row>
    <row r="135" spans="1:12" x14ac:dyDescent="0.25">
      <c r="A135" s="49">
        <v>1</v>
      </c>
      <c r="B135" s="100">
        <v>2</v>
      </c>
      <c r="C135" s="100"/>
      <c r="D135" s="100"/>
      <c r="E135" s="100"/>
      <c r="F135" s="100"/>
      <c r="G135" s="49">
        <v>3</v>
      </c>
      <c r="H135" s="49">
        <v>4</v>
      </c>
      <c r="I135" s="49">
        <v>5</v>
      </c>
    </row>
    <row r="136" spans="1:12" x14ac:dyDescent="0.25">
      <c r="A136" s="49">
        <v>1</v>
      </c>
      <c r="B136" s="100" t="s">
        <v>273</v>
      </c>
      <c r="C136" s="100"/>
      <c r="D136" s="100"/>
      <c r="E136" s="100"/>
      <c r="F136" s="100"/>
      <c r="G136" s="49">
        <v>2</v>
      </c>
      <c r="H136" s="49">
        <v>12</v>
      </c>
      <c r="I136" s="49">
        <v>5040</v>
      </c>
    </row>
    <row r="137" spans="1:12" x14ac:dyDescent="0.25">
      <c r="A137" s="60"/>
      <c r="B137" s="112" t="s">
        <v>76</v>
      </c>
      <c r="C137" s="113"/>
      <c r="D137" s="113"/>
      <c r="E137" s="113"/>
      <c r="F137" s="114"/>
      <c r="G137" s="60"/>
      <c r="H137" s="60"/>
      <c r="I137" s="60">
        <v>30040</v>
      </c>
    </row>
    <row r="138" spans="1:12" x14ac:dyDescent="0.25">
      <c r="A138" s="49">
        <v>2</v>
      </c>
      <c r="B138" s="100" t="s">
        <v>274</v>
      </c>
      <c r="C138" s="100"/>
      <c r="D138" s="100"/>
      <c r="E138" s="100"/>
      <c r="F138" s="100"/>
      <c r="G138" s="49">
        <v>2</v>
      </c>
      <c r="H138" s="49">
        <v>12</v>
      </c>
      <c r="I138" s="49">
        <v>25000</v>
      </c>
    </row>
    <row r="139" spans="1:12" x14ac:dyDescent="0.25">
      <c r="A139" s="74"/>
      <c r="B139" s="112" t="s">
        <v>287</v>
      </c>
      <c r="C139" s="113"/>
      <c r="D139" s="113"/>
      <c r="E139" s="113"/>
      <c r="F139" s="114"/>
      <c r="G139" s="74"/>
      <c r="H139" s="74"/>
      <c r="I139" s="74">
        <v>24920</v>
      </c>
    </row>
    <row r="140" spans="1:12" x14ac:dyDescent="0.25">
      <c r="A140" s="49"/>
      <c r="B140" s="109" t="s">
        <v>190</v>
      </c>
      <c r="C140" s="109"/>
      <c r="D140" s="109"/>
      <c r="E140" s="109"/>
      <c r="F140" s="109"/>
      <c r="G140" s="49" t="s">
        <v>191</v>
      </c>
      <c r="H140" s="49" t="s">
        <v>191</v>
      </c>
      <c r="I140" s="49">
        <v>85000</v>
      </c>
    </row>
    <row r="141" spans="1:12" x14ac:dyDescent="0.25">
      <c r="A141" s="44"/>
      <c r="B141" s="44"/>
    </row>
    <row r="142" spans="1:12" ht="25.5" customHeight="1" x14ac:dyDescent="0.25">
      <c r="A142" s="101" t="s">
        <v>245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</row>
    <row r="143" spans="1:12" ht="45.75" customHeight="1" x14ac:dyDescent="0.25">
      <c r="A143" s="49" t="s">
        <v>197</v>
      </c>
      <c r="B143" s="100" t="s">
        <v>192</v>
      </c>
      <c r="C143" s="100"/>
      <c r="D143" s="100"/>
      <c r="E143" s="100"/>
      <c r="F143" s="100"/>
      <c r="G143" s="100"/>
      <c r="H143" s="49" t="s">
        <v>246</v>
      </c>
      <c r="I143" s="49" t="s">
        <v>247</v>
      </c>
    </row>
    <row r="144" spans="1:12" x14ac:dyDescent="0.25">
      <c r="A144" s="49">
        <v>1</v>
      </c>
      <c r="B144" s="100">
        <v>2</v>
      </c>
      <c r="C144" s="100"/>
      <c r="D144" s="100"/>
      <c r="E144" s="100"/>
      <c r="F144" s="100"/>
      <c r="G144" s="100"/>
      <c r="H144" s="49">
        <v>3</v>
      </c>
      <c r="I144" s="49">
        <v>4</v>
      </c>
    </row>
    <row r="145" spans="1:12" x14ac:dyDescent="0.25">
      <c r="A145" s="49">
        <v>1</v>
      </c>
      <c r="B145" s="100" t="s">
        <v>275</v>
      </c>
      <c r="C145" s="100"/>
      <c r="D145" s="100"/>
      <c r="E145" s="100"/>
      <c r="F145" s="100"/>
      <c r="G145" s="100"/>
      <c r="H145" s="49">
        <v>2</v>
      </c>
      <c r="I145" s="49">
        <v>90000</v>
      </c>
    </row>
    <row r="146" spans="1:12" x14ac:dyDescent="0.25">
      <c r="A146" s="49">
        <v>2</v>
      </c>
      <c r="B146" s="100" t="s">
        <v>288</v>
      </c>
      <c r="C146" s="100"/>
      <c r="D146" s="100"/>
      <c r="E146" s="100"/>
      <c r="F146" s="100"/>
      <c r="G146" s="100"/>
      <c r="H146" s="49"/>
      <c r="I146" s="49">
        <v>30000</v>
      </c>
    </row>
    <row r="147" spans="1:12" x14ac:dyDescent="0.25">
      <c r="A147" s="73"/>
      <c r="B147" s="112" t="s">
        <v>286</v>
      </c>
      <c r="C147" s="113"/>
      <c r="D147" s="113"/>
      <c r="E147" s="113"/>
      <c r="F147" s="113"/>
      <c r="G147" s="114"/>
      <c r="H147" s="73"/>
      <c r="I147" s="73">
        <v>3000</v>
      </c>
    </row>
    <row r="148" spans="1:12" x14ac:dyDescent="0.25">
      <c r="A148" s="75"/>
      <c r="B148" s="112" t="s">
        <v>289</v>
      </c>
      <c r="C148" s="113"/>
      <c r="D148" s="113"/>
      <c r="E148" s="113"/>
      <c r="F148" s="113"/>
      <c r="G148" s="114"/>
      <c r="H148" s="75"/>
      <c r="I148" s="75">
        <v>1100</v>
      </c>
    </row>
    <row r="149" spans="1:12" x14ac:dyDescent="0.25">
      <c r="A149" s="77"/>
      <c r="B149" s="112" t="s">
        <v>292</v>
      </c>
      <c r="C149" s="113"/>
      <c r="D149" s="113"/>
      <c r="E149" s="113"/>
      <c r="F149" s="113"/>
      <c r="G149" s="114"/>
      <c r="H149" s="77"/>
      <c r="I149" s="77">
        <v>2432.56</v>
      </c>
    </row>
    <row r="150" spans="1:12" x14ac:dyDescent="0.25">
      <c r="A150" s="76"/>
      <c r="B150" s="112" t="s">
        <v>290</v>
      </c>
      <c r="C150" s="113"/>
      <c r="D150" s="113"/>
      <c r="E150" s="113"/>
      <c r="F150" s="113"/>
      <c r="G150" s="114"/>
      <c r="H150" s="76"/>
      <c r="I150" s="76">
        <v>31279.360000000001</v>
      </c>
    </row>
    <row r="151" spans="1:12" x14ac:dyDescent="0.25">
      <c r="A151" s="49"/>
      <c r="B151" s="109" t="s">
        <v>190</v>
      </c>
      <c r="C151" s="109"/>
      <c r="D151" s="109"/>
      <c r="E151" s="109"/>
      <c r="F151" s="109"/>
      <c r="G151" s="109"/>
      <c r="H151" s="49" t="s">
        <v>191</v>
      </c>
      <c r="I151" s="49">
        <v>157811.92000000001</v>
      </c>
    </row>
    <row r="152" spans="1:12" x14ac:dyDescent="0.25">
      <c r="A152" s="44"/>
      <c r="B152" s="44"/>
    </row>
    <row r="153" spans="1:12" ht="15" customHeight="1" x14ac:dyDescent="0.25">
      <c r="A153" s="101" t="s">
        <v>256</v>
      </c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</row>
    <row r="154" spans="1:12" ht="30" x14ac:dyDescent="0.25">
      <c r="A154" s="49" t="s">
        <v>197</v>
      </c>
      <c r="B154" s="100" t="s">
        <v>192</v>
      </c>
      <c r="C154" s="100"/>
      <c r="D154" s="100"/>
      <c r="E154" s="100"/>
      <c r="F154" s="100"/>
      <c r="G154" s="49" t="s">
        <v>236</v>
      </c>
      <c r="H154" s="49" t="s">
        <v>248</v>
      </c>
      <c r="I154" s="49" t="s">
        <v>249</v>
      </c>
    </row>
    <row r="155" spans="1:12" x14ac:dyDescent="0.25">
      <c r="A155" s="49"/>
      <c r="B155" s="100">
        <v>1</v>
      </c>
      <c r="C155" s="100"/>
      <c r="D155" s="100"/>
      <c r="E155" s="100"/>
      <c r="F155" s="100"/>
      <c r="G155" s="49">
        <v>2</v>
      </c>
      <c r="H155" s="49">
        <v>3</v>
      </c>
      <c r="I155" s="49">
        <v>4</v>
      </c>
    </row>
    <row r="156" spans="1:12" x14ac:dyDescent="0.25">
      <c r="A156" s="49">
        <v>1</v>
      </c>
      <c r="B156" s="100" t="s">
        <v>276</v>
      </c>
      <c r="C156" s="100"/>
      <c r="D156" s="100"/>
      <c r="E156" s="100"/>
      <c r="F156" s="100"/>
      <c r="G156" s="49"/>
      <c r="H156" s="49"/>
      <c r="I156" s="56">
        <v>50000</v>
      </c>
    </row>
    <row r="157" spans="1:12" x14ac:dyDescent="0.25">
      <c r="A157" s="49">
        <v>2</v>
      </c>
      <c r="B157" s="100" t="s">
        <v>277</v>
      </c>
      <c r="C157" s="100"/>
      <c r="D157" s="100"/>
      <c r="E157" s="100"/>
      <c r="F157" s="100"/>
      <c r="G157" s="49"/>
      <c r="H157" s="49"/>
      <c r="I157" s="49">
        <v>1049752.49</v>
      </c>
    </row>
    <row r="158" spans="1:12" x14ac:dyDescent="0.25">
      <c r="A158" s="60"/>
      <c r="B158" s="112" t="s">
        <v>279</v>
      </c>
      <c r="C158" s="113"/>
      <c r="D158" s="113"/>
      <c r="E158" s="113"/>
      <c r="F158" s="114"/>
      <c r="G158" s="60"/>
      <c r="H158" s="60"/>
      <c r="I158" s="60">
        <v>243000</v>
      </c>
    </row>
    <row r="159" spans="1:12" x14ac:dyDescent="0.25">
      <c r="A159" s="67"/>
      <c r="B159" s="112" t="s">
        <v>281</v>
      </c>
      <c r="C159" s="113"/>
      <c r="D159" s="113"/>
      <c r="E159" s="113"/>
      <c r="F159" s="114"/>
      <c r="G159" s="67"/>
      <c r="H159" s="67"/>
      <c r="I159" s="67">
        <v>5000</v>
      </c>
    </row>
    <row r="160" spans="1:12" x14ac:dyDescent="0.25">
      <c r="A160" s="70"/>
      <c r="B160" s="112" t="s">
        <v>283</v>
      </c>
      <c r="C160" s="113"/>
      <c r="D160" s="113"/>
      <c r="E160" s="113"/>
      <c r="F160" s="114"/>
      <c r="G160" s="70"/>
      <c r="H160" s="70"/>
      <c r="I160" s="70">
        <v>700828</v>
      </c>
    </row>
    <row r="161" spans="1:9" x14ac:dyDescent="0.25">
      <c r="A161" s="71"/>
      <c r="B161" s="112" t="s">
        <v>285</v>
      </c>
      <c r="C161" s="113"/>
      <c r="D161" s="113"/>
      <c r="E161" s="113"/>
      <c r="F161" s="114"/>
      <c r="G161" s="71"/>
      <c r="H161" s="71"/>
      <c r="I161" s="71">
        <v>10000</v>
      </c>
    </row>
    <row r="162" spans="1:9" x14ac:dyDescent="0.25">
      <c r="A162" s="76"/>
      <c r="B162" s="112" t="s">
        <v>291</v>
      </c>
      <c r="C162" s="113"/>
      <c r="D162" s="113"/>
      <c r="E162" s="113"/>
      <c r="F162" s="114"/>
      <c r="G162" s="76"/>
      <c r="H162" s="76"/>
      <c r="I162" s="76">
        <v>160000</v>
      </c>
    </row>
    <row r="163" spans="1:9" x14ac:dyDescent="0.25">
      <c r="A163" s="49"/>
      <c r="B163" s="109" t="s">
        <v>190</v>
      </c>
      <c r="C163" s="109"/>
      <c r="D163" s="109"/>
      <c r="E163" s="109"/>
      <c r="F163" s="109"/>
      <c r="G163" s="49"/>
      <c r="H163" s="49" t="s">
        <v>191</v>
      </c>
      <c r="I163" s="49">
        <v>2173680.7999999998</v>
      </c>
    </row>
    <row r="164" spans="1:9" x14ac:dyDescent="0.25">
      <c r="A164" s="46"/>
      <c r="B164" s="46"/>
    </row>
  </sheetData>
  <mergeCells count="187">
    <mergeCell ref="B162:F162"/>
    <mergeCell ref="B160:F160"/>
    <mergeCell ref="B159:F159"/>
    <mergeCell ref="A153:L153"/>
    <mergeCell ref="A142:L142"/>
    <mergeCell ref="B158:F158"/>
    <mergeCell ref="B154:F154"/>
    <mergeCell ref="B155:F155"/>
    <mergeCell ref="B156:F156"/>
    <mergeCell ref="B157:F157"/>
    <mergeCell ref="B149:G149"/>
    <mergeCell ref="B135:F135"/>
    <mergeCell ref="B136:F136"/>
    <mergeCell ref="B138:F138"/>
    <mergeCell ref="B140:F140"/>
    <mergeCell ref="B143:G143"/>
    <mergeCell ref="B144:G144"/>
    <mergeCell ref="B145:G145"/>
    <mergeCell ref="B146:G146"/>
    <mergeCell ref="B151:G151"/>
    <mergeCell ref="B137:F137"/>
    <mergeCell ref="B147:G147"/>
    <mergeCell ref="B139:F139"/>
    <mergeCell ref="B148:G148"/>
    <mergeCell ref="B150:G150"/>
    <mergeCell ref="A131:L131"/>
    <mergeCell ref="A132:L132"/>
    <mergeCell ref="A133:L133"/>
    <mergeCell ref="B126:F126"/>
    <mergeCell ref="B127:F127"/>
    <mergeCell ref="B128:F128"/>
    <mergeCell ref="B129:F129"/>
    <mergeCell ref="B130:F130"/>
    <mergeCell ref="B134:F134"/>
    <mergeCell ref="B107:E107"/>
    <mergeCell ref="B108:E108"/>
    <mergeCell ref="B109:E109"/>
    <mergeCell ref="B110:E110"/>
    <mergeCell ref="B113:F113"/>
    <mergeCell ref="B114:F114"/>
    <mergeCell ref="A125:L125"/>
    <mergeCell ref="A118:L118"/>
    <mergeCell ref="B115:F115"/>
    <mergeCell ref="B116:F116"/>
    <mergeCell ref="B117:F117"/>
    <mergeCell ref="B119:E119"/>
    <mergeCell ref="B120:E120"/>
    <mergeCell ref="B121:E121"/>
    <mergeCell ref="B123:E123"/>
    <mergeCell ref="B124:E124"/>
    <mergeCell ref="B122:E122"/>
    <mergeCell ref="B54:D54"/>
    <mergeCell ref="B44:C44"/>
    <mergeCell ref="B70:H70"/>
    <mergeCell ref="B71:H71"/>
    <mergeCell ref="B72:H72"/>
    <mergeCell ref="B73:H73"/>
    <mergeCell ref="B106:E106"/>
    <mergeCell ref="A83:L83"/>
    <mergeCell ref="A84:L84"/>
    <mergeCell ref="A86:A87"/>
    <mergeCell ref="F86:F87"/>
    <mergeCell ref="A4:B5"/>
    <mergeCell ref="A18:B18"/>
    <mergeCell ref="A14:N14"/>
    <mergeCell ref="G16:I16"/>
    <mergeCell ref="A57:L57"/>
    <mergeCell ref="A58:L58"/>
    <mergeCell ref="A59:L59"/>
    <mergeCell ref="A30:L30"/>
    <mergeCell ref="A31:L31"/>
    <mergeCell ref="A33:L33"/>
    <mergeCell ref="A32:L32"/>
    <mergeCell ref="A25:B25"/>
    <mergeCell ref="B39:C39"/>
    <mergeCell ref="B36:C38"/>
    <mergeCell ref="A35:L35"/>
    <mergeCell ref="F37:H37"/>
    <mergeCell ref="E51:F51"/>
    <mergeCell ref="E52:F52"/>
    <mergeCell ref="E53:F53"/>
    <mergeCell ref="E55:F55"/>
    <mergeCell ref="B51:D51"/>
    <mergeCell ref="B52:D52"/>
    <mergeCell ref="B53:D53"/>
    <mergeCell ref="B55:D55"/>
    <mergeCell ref="A46:C46"/>
    <mergeCell ref="B41:C41"/>
    <mergeCell ref="B42:C42"/>
    <mergeCell ref="B43:C43"/>
    <mergeCell ref="A1:L1"/>
    <mergeCell ref="A6:B6"/>
    <mergeCell ref="A7:B7"/>
    <mergeCell ref="A8:B8"/>
    <mergeCell ref="A50:I50"/>
    <mergeCell ref="A21:B21"/>
    <mergeCell ref="A22:B22"/>
    <mergeCell ref="A23:B23"/>
    <mergeCell ref="A24:B24"/>
    <mergeCell ref="A16:B17"/>
    <mergeCell ref="A13:B13"/>
    <mergeCell ref="C16:C17"/>
    <mergeCell ref="A49:I49"/>
    <mergeCell ref="A36:A38"/>
    <mergeCell ref="D36:D38"/>
    <mergeCell ref="E36:H36"/>
    <mergeCell ref="I36:I38"/>
    <mergeCell ref="E37:E38"/>
    <mergeCell ref="A11:B11"/>
    <mergeCell ref="A12:B12"/>
    <mergeCell ref="B45:C45"/>
    <mergeCell ref="D16:F16"/>
    <mergeCell ref="J16:L16"/>
    <mergeCell ref="A15:J15"/>
    <mergeCell ref="A19:B19"/>
    <mergeCell ref="A20:B20"/>
    <mergeCell ref="A27:L27"/>
    <mergeCell ref="A28:L28"/>
    <mergeCell ref="A29:L29"/>
    <mergeCell ref="A95:L95"/>
    <mergeCell ref="A85:L85"/>
    <mergeCell ref="B161:F161"/>
    <mergeCell ref="O2:Q3"/>
    <mergeCell ref="R2:R3"/>
    <mergeCell ref="S2:T3"/>
    <mergeCell ref="U2:V3"/>
    <mergeCell ref="W2:X3"/>
    <mergeCell ref="C4:C5"/>
    <mergeCell ref="D4:F4"/>
    <mergeCell ref="G4:I4"/>
    <mergeCell ref="O4:O13"/>
    <mergeCell ref="P4:P13"/>
    <mergeCell ref="Q4:X13"/>
    <mergeCell ref="A3:L3"/>
    <mergeCell ref="A2:D2"/>
    <mergeCell ref="P14:S14"/>
    <mergeCell ref="T14:U14"/>
    <mergeCell ref="V14:W14"/>
    <mergeCell ref="A9:B9"/>
    <mergeCell ref="A10:B10"/>
    <mergeCell ref="J4:L4"/>
    <mergeCell ref="A48:I48"/>
    <mergeCell ref="B40:C40"/>
    <mergeCell ref="B91:D91"/>
    <mergeCell ref="B68:H68"/>
    <mergeCell ref="B69:H69"/>
    <mergeCell ref="B163:F163"/>
    <mergeCell ref="B80:F80"/>
    <mergeCell ref="B81:F81"/>
    <mergeCell ref="B86:D86"/>
    <mergeCell ref="B87:D87"/>
    <mergeCell ref="B88:D88"/>
    <mergeCell ref="B89:D89"/>
    <mergeCell ref="B90:D90"/>
    <mergeCell ref="B92:D92"/>
    <mergeCell ref="A102:L102"/>
    <mergeCell ref="A103:L103"/>
    <mergeCell ref="A104:L104"/>
    <mergeCell ref="A96:L96"/>
    <mergeCell ref="B97:F97"/>
    <mergeCell ref="B98:F98"/>
    <mergeCell ref="B99:F99"/>
    <mergeCell ref="B100:F100"/>
    <mergeCell ref="B101:F101"/>
    <mergeCell ref="A112:L112"/>
    <mergeCell ref="A105:L105"/>
    <mergeCell ref="A94:L94"/>
    <mergeCell ref="B60:H61"/>
    <mergeCell ref="B78:F78"/>
    <mergeCell ref="B79:F79"/>
    <mergeCell ref="A76:L76"/>
    <mergeCell ref="A77:L77"/>
    <mergeCell ref="A75:L75"/>
    <mergeCell ref="A60:A61"/>
    <mergeCell ref="B62:H62"/>
    <mergeCell ref="B63:H63"/>
    <mergeCell ref="I60:J60"/>
    <mergeCell ref="A64:A65"/>
    <mergeCell ref="I64:I65"/>
    <mergeCell ref="J64:J65"/>
    <mergeCell ref="B64:H64"/>
    <mergeCell ref="B65:H65"/>
    <mergeCell ref="B66:H66"/>
    <mergeCell ref="B67:H67"/>
    <mergeCell ref="A68:A69"/>
    <mergeCell ref="I68:I69"/>
    <mergeCell ref="J68:J69"/>
  </mergeCells>
  <pageMargins left="0.25" right="0.25" top="0.75" bottom="0.75" header="0.3" footer="0.3"/>
  <pageSetup paperSize="9" scale="76" fitToHeight="0" orientation="landscape" r:id="rId1"/>
  <rowBreaks count="3" manualBreakCount="3">
    <brk id="26" max="10" man="1"/>
    <brk id="74" max="11" man="1"/>
    <brk id="124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Титульный</vt:lpstr>
      <vt:lpstr>Раздел 1.1</vt:lpstr>
      <vt:lpstr>Раздел 1.2</vt:lpstr>
      <vt:lpstr>Раздел 2</vt:lpstr>
      <vt:lpstr>Расчеты</vt:lpstr>
      <vt:lpstr>'Раздел 1.1'!Область_печати</vt:lpstr>
      <vt:lpstr>Расчеты!Область_печати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admin</cp:lastModifiedBy>
  <cp:lastPrinted>2021-01-13T08:09:06Z</cp:lastPrinted>
  <dcterms:created xsi:type="dcterms:W3CDTF">2019-12-26T07:11:55Z</dcterms:created>
  <dcterms:modified xsi:type="dcterms:W3CDTF">2021-01-13T11:11:35Z</dcterms:modified>
</cp:coreProperties>
</file>